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Sheet1!$A$1:$I$22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4" i="1" l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16" i="1"/>
  <c r="I115" i="1"/>
  <c r="I114" i="1"/>
  <c r="I113" i="1"/>
  <c r="I112" i="1"/>
  <c r="I111" i="1"/>
  <c r="I110" i="1"/>
  <c r="I109" i="1"/>
  <c r="I108" i="1"/>
  <c r="I107" i="1"/>
  <c r="I106" i="1"/>
  <c r="F101" i="1" l="1"/>
  <c r="D101" i="1"/>
  <c r="I101" i="1" s="1"/>
  <c r="F100" i="1"/>
  <c r="E100" i="1"/>
  <c r="I100" i="1" s="1"/>
  <c r="D100" i="1"/>
  <c r="E99" i="1"/>
  <c r="I99" i="1" s="1"/>
  <c r="G98" i="1"/>
  <c r="F98" i="1"/>
  <c r="E98" i="1"/>
  <c r="D98" i="1"/>
  <c r="I98" i="1" s="1"/>
  <c r="G97" i="1"/>
  <c r="F97" i="1"/>
  <c r="E97" i="1"/>
  <c r="D97" i="1"/>
  <c r="I97" i="1" s="1"/>
  <c r="I96" i="1"/>
  <c r="G95" i="1"/>
  <c r="F95" i="1"/>
  <c r="E95" i="1"/>
  <c r="D95" i="1"/>
  <c r="I94" i="1"/>
  <c r="G93" i="1"/>
  <c r="D93" i="1"/>
  <c r="I93" i="1" s="1"/>
  <c r="G92" i="1"/>
  <c r="F92" i="1"/>
  <c r="E92" i="1"/>
  <c r="I92" i="1" s="1"/>
  <c r="E91" i="1"/>
  <c r="I91" i="1" s="1"/>
  <c r="F90" i="1"/>
  <c r="E90" i="1"/>
  <c r="I90" i="1" s="1"/>
  <c r="F89" i="1"/>
  <c r="E89" i="1"/>
  <c r="D89" i="1"/>
  <c r="G88" i="1"/>
  <c r="F88" i="1"/>
  <c r="E88" i="1"/>
  <c r="D88" i="1"/>
  <c r="I95" i="1" l="1"/>
  <c r="I88" i="1"/>
  <c r="I89" i="1"/>
  <c r="I82" i="1"/>
  <c r="I81" i="1"/>
  <c r="F80" i="1"/>
  <c r="I80" i="1" s="1"/>
  <c r="I79" i="1"/>
  <c r="I78" i="1"/>
  <c r="I77" i="1"/>
  <c r="I76" i="1"/>
  <c r="I75" i="1"/>
  <c r="I74" i="1"/>
  <c r="I73" i="1"/>
  <c r="I72" i="1"/>
  <c r="I71" i="1"/>
  <c r="I70" i="1"/>
  <c r="I69" i="1"/>
  <c r="I68" i="1"/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33" i="1" l="1"/>
  <c r="I32" i="1"/>
  <c r="I31" i="1"/>
  <c r="I30" i="1"/>
  <c r="I29" i="1"/>
  <c r="I28" i="1"/>
  <c r="I27" i="1"/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<sst xmlns="http://schemas.openxmlformats.org/spreadsheetml/2006/main" count="389" uniqueCount="124">
  <si>
    <t>Date</t>
  </si>
  <si>
    <t>Destination</t>
  </si>
  <si>
    <t>Purpose</t>
  </si>
  <si>
    <t>Total</t>
  </si>
  <si>
    <t>Travel - air</t>
  </si>
  <si>
    <t>Travel - rail</t>
  </si>
  <si>
    <t xml:space="preserve">Travel - car/taxi </t>
  </si>
  <si>
    <t>Accommodation / meals</t>
  </si>
  <si>
    <t xml:space="preserve">Other (incl hospitality given) </t>
  </si>
  <si>
    <t>London</t>
  </si>
  <si>
    <t>Official Meeting</t>
  </si>
  <si>
    <t>13-14/10/2015</t>
  </si>
  <si>
    <t>Manchester</t>
  </si>
  <si>
    <t>FSA Board Retreat</t>
  </si>
  <si>
    <t>Coventry</t>
  </si>
  <si>
    <t>Cancellation fee</t>
  </si>
  <si>
    <t>21-22/10/2015</t>
  </si>
  <si>
    <t>Preston</t>
  </si>
  <si>
    <t>Executive Management Team Meeting</t>
  </si>
  <si>
    <t>Birmingham</t>
  </si>
  <si>
    <t>Parliamentary Reception</t>
  </si>
  <si>
    <t>Cardiff</t>
  </si>
  <si>
    <t>Speaker at Conference</t>
  </si>
  <si>
    <t>17-18/11/2015</t>
  </si>
  <si>
    <t>FSA Board Meeting</t>
  </si>
  <si>
    <t>24-25/11/2015</t>
  </si>
  <si>
    <t>Birmingham / London</t>
  </si>
  <si>
    <t>1-2/12/2015</t>
  </si>
  <si>
    <t>Brighton / London</t>
  </si>
  <si>
    <t>8-10/12/2015</t>
  </si>
  <si>
    <t>Official Meeting / Executive Management Team Meeting / Senior Leadership Team Meeting</t>
  </si>
  <si>
    <t>CATHERINE BROWN, Chief Executive</t>
  </si>
  <si>
    <t>08-09/10/2015</t>
  </si>
  <si>
    <t>York</t>
  </si>
  <si>
    <t>Annual Professional Subscription</t>
  </si>
  <si>
    <t>20-22/10/2015</t>
  </si>
  <si>
    <t xml:space="preserve"> </t>
  </si>
  <si>
    <t>01-02/12/2015</t>
  </si>
  <si>
    <t>Brighton</t>
  </si>
  <si>
    <t>Notes</t>
  </si>
  <si>
    <t>*26/11/2015 - £120.00 -  Working lunch with 2 external stakeholders and 4 FSA Officials</t>
  </si>
  <si>
    <t>*26/11/2015</t>
  </si>
  <si>
    <t>JASON FEENEY,Chief Operating Officer</t>
  </si>
  <si>
    <t>Paris</t>
  </si>
  <si>
    <t>Official Meetings</t>
  </si>
  <si>
    <t>06-07/10/2015</t>
  </si>
  <si>
    <t>Board Meeting</t>
  </si>
  <si>
    <t>15-16/10/2015</t>
  </si>
  <si>
    <t>18-20/10/2015</t>
  </si>
  <si>
    <t>Rome</t>
  </si>
  <si>
    <t>27-28/10/2015</t>
  </si>
  <si>
    <t>Leeds</t>
  </si>
  <si>
    <t>11-29/11/2015</t>
  </si>
  <si>
    <t>Australia / New Zealand</t>
  </si>
  <si>
    <t>Stakeholder Meetings and Visits</t>
  </si>
  <si>
    <t>Spalding</t>
  </si>
  <si>
    <t>09-10/12/2015</t>
  </si>
  <si>
    <t>Executive Management Team Meeting / Senior Leadership Team Meeting</t>
  </si>
  <si>
    <t>Harrogate</t>
  </si>
  <si>
    <t>ROD AINSWORTH, Director of Regulatory and Legal Strategy</t>
  </si>
  <si>
    <t>CHRIS HITCHEN, Director of Finance and Planning</t>
  </si>
  <si>
    <t xml:space="preserve">London </t>
  </si>
  <si>
    <t>Official meetings</t>
  </si>
  <si>
    <t xml:space="preserve">Manchester </t>
  </si>
  <si>
    <t>FSA Board retreat</t>
  </si>
  <si>
    <t xml:space="preserve">Preston </t>
  </si>
  <si>
    <t>Offical meetings</t>
  </si>
  <si>
    <t>FSA Board meeting</t>
  </si>
  <si>
    <t>Offical meeting in London</t>
  </si>
  <si>
    <t>MARIA JENNINGS, Director of Northern Ireland &amp; Organisational Development</t>
  </si>
  <si>
    <t>Dublin</t>
  </si>
  <si>
    <t>28-29/10/2015</t>
  </si>
  <si>
    <t>Omagh</t>
  </si>
  <si>
    <t>Advisory Committee Meeting</t>
  </si>
  <si>
    <t>Belfast</t>
  </si>
  <si>
    <t>Reception</t>
  </si>
  <si>
    <t>26-27/11/2015</t>
  </si>
  <si>
    <t>Senior Leadership Team Meeting</t>
  </si>
  <si>
    <t>Bristol</t>
  </si>
  <si>
    <t>South East</t>
  </si>
  <si>
    <t xml:space="preserve">Cancellation fee </t>
  </si>
  <si>
    <t>Diss, Suffolk</t>
  </si>
  <si>
    <t>Stakeholder Visit</t>
  </si>
  <si>
    <t>JULIE PIERCE, Director of Openness, Data &amp; Digital</t>
  </si>
  <si>
    <t>Travel - car/taxi</t>
  </si>
  <si>
    <t>Accommodation</t>
  </si>
  <si>
    <t>Other (incl hospitality given)</t>
  </si>
  <si>
    <t>13-16/10/2015</t>
  </si>
  <si>
    <t>Italy</t>
  </si>
  <si>
    <t>Attendance at Conference</t>
  </si>
  <si>
    <t>Llandrindod Wells</t>
  </si>
  <si>
    <t>Cardif</t>
  </si>
  <si>
    <t>Training Session</t>
  </si>
  <si>
    <t>05/06/11/2015</t>
  </si>
  <si>
    <t>Swansea</t>
  </si>
  <si>
    <t>09-28/11/2015</t>
  </si>
  <si>
    <t>New Zealand / Australia</t>
  </si>
  <si>
    <t>Wolverhampton</t>
  </si>
  <si>
    <t>08-10/12/2015</t>
  </si>
  <si>
    <t>16-17/12/2015</t>
  </si>
  <si>
    <t>NINA PURCELL, Director of Wales and Local Delivery</t>
  </si>
  <si>
    <t>STEVE WEARNE, Director of Policy</t>
  </si>
  <si>
    <t>01-02/10/2015</t>
  </si>
  <si>
    <t>Official Meetings /  Executive Management Team Meeting</t>
  </si>
  <si>
    <t>Official Meetings / Stakeholder visit</t>
  </si>
  <si>
    <t>19-20/10/2015</t>
  </si>
  <si>
    <t>Official Meetings / Stakeholder event &amp; visit</t>
  </si>
  <si>
    <t>27-29/10/2015</t>
  </si>
  <si>
    <t>Official Meetings / Stakeholder event</t>
  </si>
  <si>
    <t>02-04/11/2015</t>
  </si>
  <si>
    <t>09-10/11/2015</t>
  </si>
  <si>
    <t>Official Meetings / Executive Management Team Meeting</t>
  </si>
  <si>
    <t>12-13/11/2015</t>
  </si>
  <si>
    <t>17-19/11/2015</t>
  </si>
  <si>
    <t>FSA Board meeting / Official meetings</t>
  </si>
  <si>
    <t>23-24/11/2015</t>
  </si>
  <si>
    <t>Executive Management Team meeting / Senior Leadership Team Meeting</t>
  </si>
  <si>
    <t>17-18/12/2015</t>
  </si>
  <si>
    <t>22-23/12/2015</t>
  </si>
  <si>
    <t>*06/10/2015 - £125.45 - Evening meal with 7 FSA Officials</t>
  </si>
  <si>
    <t>Note</t>
  </si>
  <si>
    <t>*06-08/10/2015</t>
  </si>
  <si>
    <t>*01-02/12/2015</t>
  </si>
  <si>
    <t xml:space="preserve">Official Meeting / Stakeholder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</si>
</sst>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/>
    </xf>
    <xf numFmtId="14" fontId="3" fillId="0" borderId="0" xfId="0" applyNumberFormat="1" applyFont="1" applyAlignment="1">
      <alignment horizontal="right"/>
    </xf>
    <xf numFmtId="0" fontId="3" fillId="0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64" fontId="5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14" fontId="0" fillId="0" borderId="0" xfId="0" applyNumberFormat="1" applyFont="1" applyBorder="1" applyAlignment="1">
      <alignment horizontal="left"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tabSelected="1" zoomScaleNormal="100" workbookViewId="0">
      <selection activeCell="C3" sqref="C3"/>
    </sheetView>
  </sheetViews>
  <sheetFormatPr defaultRowHeight="12.75" x14ac:dyDescent="0.2"/>
  <cols>
    <col min="1" max="1" width="17.28515625" customWidth="1"/>
    <col min="2" max="2" width="25.42578125" customWidth="1"/>
    <col min="3" max="3" width="40.5703125" customWidth="1"/>
    <col min="4" max="4" width="13.140625" customWidth="1"/>
    <col min="5" max="5" width="10" customWidth="1"/>
    <col min="6" max="6" width="10.140625" customWidth="1"/>
    <col min="7" max="7" width="22.140625" customWidth="1"/>
    <col min="8" max="8" width="13.140625" customWidth="1"/>
    <col min="9" max="9" width="11.85546875" customWidth="1"/>
  </cols>
  <sheetData>
    <row r="1" spans="1:9" ht="15.75" x14ac:dyDescent="0.25">
      <c r="A1" s="2" t="s">
        <v>31</v>
      </c>
      <c r="B1" s="3"/>
      <c r="C1" s="3"/>
      <c r="D1" s="3"/>
      <c r="E1" s="3"/>
      <c r="F1" s="3"/>
      <c r="G1" s="3"/>
      <c r="H1" s="3"/>
      <c r="I1" s="3"/>
    </row>
    <row r="2" spans="1:9" ht="63" x14ac:dyDescent="0.2">
      <c r="A2" s="4" t="s">
        <v>0</v>
      </c>
      <c r="B2" s="4" t="s">
        <v>1</v>
      </c>
      <c r="C2" s="4" t="s">
        <v>2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3</v>
      </c>
    </row>
    <row r="3" spans="1:9" ht="15" x14ac:dyDescent="0.2">
      <c r="A3" s="8" t="s">
        <v>45</v>
      </c>
      <c r="B3" s="6" t="s">
        <v>9</v>
      </c>
      <c r="C3" s="6" t="s">
        <v>123</v>
      </c>
      <c r="D3" s="7"/>
      <c r="E3" s="7"/>
      <c r="F3" s="7"/>
      <c r="G3" s="7">
        <v>428.31</v>
      </c>
      <c r="H3" s="7"/>
      <c r="I3" s="7">
        <f t="shared" ref="I3:I11" si="0">SUM(D3:H3)</f>
        <v>428.31</v>
      </c>
    </row>
    <row r="4" spans="1:9" ht="15" x14ac:dyDescent="0.2">
      <c r="A4" s="8" t="s">
        <v>11</v>
      </c>
      <c r="B4" s="6" t="s">
        <v>12</v>
      </c>
      <c r="C4" s="6" t="s">
        <v>13</v>
      </c>
      <c r="D4" s="7"/>
      <c r="E4" s="7">
        <v>128.97</v>
      </c>
      <c r="F4" s="7"/>
      <c r="G4" s="7">
        <v>185</v>
      </c>
      <c r="H4" s="7"/>
      <c r="I4" s="7">
        <f t="shared" si="0"/>
        <v>313.97000000000003</v>
      </c>
    </row>
    <row r="5" spans="1:9" ht="15" x14ac:dyDescent="0.2">
      <c r="A5" s="8">
        <v>42296</v>
      </c>
      <c r="B5" s="6" t="s">
        <v>14</v>
      </c>
      <c r="C5" s="6" t="s">
        <v>10</v>
      </c>
      <c r="D5" s="7"/>
      <c r="E5" s="7">
        <v>73.930000000000007</v>
      </c>
      <c r="F5" s="7">
        <v>114.45</v>
      </c>
      <c r="G5" s="7"/>
      <c r="H5" s="7"/>
      <c r="I5" s="7">
        <f t="shared" si="0"/>
        <v>188.38</v>
      </c>
    </row>
    <row r="6" spans="1:9" ht="15" x14ac:dyDescent="0.2">
      <c r="A6" s="8">
        <v>42297</v>
      </c>
      <c r="B6" s="6" t="s">
        <v>9</v>
      </c>
      <c r="C6" s="6" t="s">
        <v>15</v>
      </c>
      <c r="D6" s="7"/>
      <c r="E6" s="7"/>
      <c r="F6" s="7"/>
      <c r="G6" s="7">
        <v>1.41</v>
      </c>
      <c r="H6" s="7"/>
      <c r="I6" s="7">
        <f t="shared" si="0"/>
        <v>1.41</v>
      </c>
    </row>
    <row r="7" spans="1:9" ht="15" x14ac:dyDescent="0.2">
      <c r="A7" s="8" t="s">
        <v>16</v>
      </c>
      <c r="B7" s="6" t="s">
        <v>17</v>
      </c>
      <c r="C7" s="6" t="s">
        <v>18</v>
      </c>
      <c r="D7" s="7"/>
      <c r="E7" s="7">
        <v>153.38999999999999</v>
      </c>
      <c r="F7" s="7"/>
      <c r="G7" s="7">
        <v>91.99</v>
      </c>
      <c r="H7" s="7"/>
      <c r="I7" s="7">
        <f t="shared" si="0"/>
        <v>245.38</v>
      </c>
    </row>
    <row r="8" spans="1:9" ht="15" x14ac:dyDescent="0.2">
      <c r="A8" s="8">
        <v>42303</v>
      </c>
      <c r="B8" s="6" t="s">
        <v>9</v>
      </c>
      <c r="C8" s="6" t="s">
        <v>10</v>
      </c>
      <c r="D8" s="7"/>
      <c r="E8" s="7"/>
      <c r="F8" s="7">
        <v>19.78</v>
      </c>
      <c r="G8" s="7"/>
      <c r="H8" s="7"/>
      <c r="I8" s="7">
        <f t="shared" si="0"/>
        <v>19.78</v>
      </c>
    </row>
    <row r="9" spans="1:9" ht="15" x14ac:dyDescent="0.2">
      <c r="A9" s="8">
        <v>42304</v>
      </c>
      <c r="B9" s="6" t="s">
        <v>19</v>
      </c>
      <c r="C9" s="6" t="s">
        <v>10</v>
      </c>
      <c r="D9" s="7"/>
      <c r="E9" s="7">
        <v>47.98</v>
      </c>
      <c r="F9" s="7"/>
      <c r="G9" s="7"/>
      <c r="H9" s="7"/>
      <c r="I9" s="7">
        <f t="shared" si="0"/>
        <v>47.98</v>
      </c>
    </row>
    <row r="10" spans="1:9" ht="15" x14ac:dyDescent="0.2">
      <c r="A10" s="8">
        <v>42305</v>
      </c>
      <c r="B10" s="6" t="s">
        <v>9</v>
      </c>
      <c r="C10" s="6" t="s">
        <v>20</v>
      </c>
      <c r="D10" s="7"/>
      <c r="E10" s="7"/>
      <c r="F10" s="7">
        <v>15.6</v>
      </c>
      <c r="G10" s="7">
        <v>95.98</v>
      </c>
      <c r="H10" s="7"/>
      <c r="I10" s="7">
        <f t="shared" si="0"/>
        <v>111.58</v>
      </c>
    </row>
    <row r="11" spans="1:9" ht="15" x14ac:dyDescent="0.2">
      <c r="A11" s="8">
        <v>42310</v>
      </c>
      <c r="B11" s="6" t="s">
        <v>21</v>
      </c>
      <c r="C11" s="6" t="s">
        <v>10</v>
      </c>
      <c r="D11" s="7"/>
      <c r="E11" s="7">
        <v>84.37</v>
      </c>
      <c r="F11" s="7"/>
      <c r="G11" s="7"/>
      <c r="H11" s="7"/>
      <c r="I11" s="7">
        <f t="shared" si="0"/>
        <v>84.37</v>
      </c>
    </row>
    <row r="12" spans="1:9" ht="15" x14ac:dyDescent="0.2">
      <c r="A12" s="8">
        <v>42311</v>
      </c>
      <c r="B12" s="6" t="s">
        <v>9</v>
      </c>
      <c r="C12" s="6" t="s">
        <v>10</v>
      </c>
      <c r="D12" s="7"/>
      <c r="E12" s="7"/>
      <c r="F12" s="7"/>
      <c r="G12" s="7">
        <v>109.18</v>
      </c>
      <c r="H12" s="7"/>
      <c r="I12" s="7">
        <f t="shared" ref="I12:I22" si="1">SUM(D12:H12)</f>
        <v>109.18</v>
      </c>
    </row>
    <row r="13" spans="1:9" ht="15" x14ac:dyDescent="0.2">
      <c r="A13" s="8">
        <v>42312</v>
      </c>
      <c r="B13" s="6" t="s">
        <v>19</v>
      </c>
      <c r="C13" s="6" t="s">
        <v>22</v>
      </c>
      <c r="D13" s="7"/>
      <c r="E13" s="7">
        <v>51.49</v>
      </c>
      <c r="F13" s="7">
        <v>7</v>
      </c>
      <c r="G13" s="7"/>
      <c r="H13" s="7"/>
      <c r="I13" s="7">
        <f t="shared" si="1"/>
        <v>58.49</v>
      </c>
    </row>
    <row r="14" spans="1:9" ht="15" x14ac:dyDescent="0.2">
      <c r="A14" s="8" t="s">
        <v>23</v>
      </c>
      <c r="B14" s="6" t="s">
        <v>9</v>
      </c>
      <c r="C14" s="6" t="s">
        <v>24</v>
      </c>
      <c r="D14" s="7"/>
      <c r="E14" s="7"/>
      <c r="F14" s="7"/>
      <c r="G14" s="7">
        <v>133.13999999999999</v>
      </c>
      <c r="H14" s="7"/>
      <c r="I14" s="7">
        <f t="shared" si="1"/>
        <v>133.13999999999999</v>
      </c>
    </row>
    <row r="15" spans="1:9" ht="15" x14ac:dyDescent="0.2">
      <c r="A15" s="8">
        <v>42327</v>
      </c>
      <c r="B15" s="6" t="s">
        <v>9</v>
      </c>
      <c r="C15" s="6" t="s">
        <v>10</v>
      </c>
      <c r="D15" s="7"/>
      <c r="E15" s="7"/>
      <c r="F15" s="7">
        <v>15.45</v>
      </c>
      <c r="G15" s="7"/>
      <c r="H15" s="7"/>
      <c r="I15" s="7">
        <f t="shared" si="1"/>
        <v>15.45</v>
      </c>
    </row>
    <row r="16" spans="1:9" ht="15" x14ac:dyDescent="0.2">
      <c r="A16" s="8" t="s">
        <v>25</v>
      </c>
      <c r="B16" s="6" t="s">
        <v>26</v>
      </c>
      <c r="C16" s="6" t="s">
        <v>10</v>
      </c>
      <c r="D16" s="7"/>
      <c r="E16" s="7">
        <v>60.72</v>
      </c>
      <c r="F16" s="7">
        <v>28.78</v>
      </c>
      <c r="G16" s="7">
        <v>95.98</v>
      </c>
      <c r="H16" s="7"/>
      <c r="I16" s="7">
        <f t="shared" si="1"/>
        <v>185.48000000000002</v>
      </c>
    </row>
    <row r="17" spans="1:9" ht="15" x14ac:dyDescent="0.2">
      <c r="A17" s="8">
        <v>42334</v>
      </c>
      <c r="B17" s="6" t="s">
        <v>9</v>
      </c>
      <c r="C17" s="6" t="s">
        <v>10</v>
      </c>
      <c r="D17" s="7"/>
      <c r="E17" s="7"/>
      <c r="F17" s="7">
        <v>17.899999999999999</v>
      </c>
      <c r="G17" s="7">
        <v>95.98</v>
      </c>
      <c r="H17" s="7"/>
      <c r="I17" s="7">
        <f t="shared" si="1"/>
        <v>113.88</v>
      </c>
    </row>
    <row r="18" spans="1:9" ht="15" x14ac:dyDescent="0.2">
      <c r="A18" s="8" t="s">
        <v>27</v>
      </c>
      <c r="B18" s="6" t="s">
        <v>28</v>
      </c>
      <c r="C18" s="6" t="s">
        <v>18</v>
      </c>
      <c r="D18" s="7"/>
      <c r="E18" s="7">
        <v>39.049999999999997</v>
      </c>
      <c r="F18" s="7">
        <v>19.78</v>
      </c>
      <c r="G18" s="7">
        <v>175.98</v>
      </c>
      <c r="H18" s="7"/>
      <c r="I18" s="7">
        <f t="shared" si="1"/>
        <v>234.81</v>
      </c>
    </row>
    <row r="19" spans="1:9" ht="45" x14ac:dyDescent="0.2">
      <c r="A19" s="8" t="s">
        <v>29</v>
      </c>
      <c r="B19" s="6" t="s">
        <v>9</v>
      </c>
      <c r="C19" s="6" t="s">
        <v>30</v>
      </c>
      <c r="D19" s="7"/>
      <c r="E19" s="7"/>
      <c r="F19" s="7">
        <v>19</v>
      </c>
      <c r="G19" s="7">
        <v>327.94</v>
      </c>
      <c r="H19" s="7"/>
      <c r="I19" s="7">
        <f t="shared" si="1"/>
        <v>346.94</v>
      </c>
    </row>
    <row r="20" spans="1:9" ht="15" x14ac:dyDescent="0.2">
      <c r="A20" s="8">
        <v>42353</v>
      </c>
      <c r="B20" s="6" t="s">
        <v>9</v>
      </c>
      <c r="C20" s="6" t="s">
        <v>10</v>
      </c>
      <c r="D20" s="7"/>
      <c r="E20" s="7"/>
      <c r="F20" s="7"/>
      <c r="G20" s="7">
        <v>112.29</v>
      </c>
      <c r="H20" s="7"/>
      <c r="I20" s="7">
        <f t="shared" si="1"/>
        <v>112.29</v>
      </c>
    </row>
    <row r="21" spans="1:9" ht="15" x14ac:dyDescent="0.2">
      <c r="A21" s="8">
        <v>42354</v>
      </c>
      <c r="B21" s="6" t="s">
        <v>9</v>
      </c>
      <c r="C21" s="6" t="s">
        <v>10</v>
      </c>
      <c r="D21" s="7"/>
      <c r="E21" s="7"/>
      <c r="F21" s="7">
        <v>19.78</v>
      </c>
      <c r="G21" s="7"/>
      <c r="H21" s="7"/>
      <c r="I21" s="7">
        <f t="shared" si="1"/>
        <v>19.78</v>
      </c>
    </row>
    <row r="22" spans="1:9" ht="15" x14ac:dyDescent="0.2">
      <c r="A22" s="8">
        <v>42355</v>
      </c>
      <c r="B22" s="6" t="s">
        <v>9</v>
      </c>
      <c r="C22" s="6" t="s">
        <v>10</v>
      </c>
      <c r="D22" s="7"/>
      <c r="E22" s="7"/>
      <c r="F22" s="7">
        <v>19.78</v>
      </c>
      <c r="G22" s="7"/>
      <c r="H22" s="7"/>
      <c r="I22" s="7">
        <f t="shared" si="1"/>
        <v>19.78</v>
      </c>
    </row>
    <row r="23" spans="1:9" ht="14.25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4.25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ht="15.75" x14ac:dyDescent="0.25">
      <c r="A25" s="2" t="s">
        <v>59</v>
      </c>
      <c r="B25" s="1"/>
      <c r="C25" s="1"/>
      <c r="D25" s="1"/>
      <c r="E25" s="1"/>
      <c r="F25" s="1"/>
      <c r="G25" s="1"/>
      <c r="H25" s="1"/>
      <c r="I25" s="1"/>
    </row>
    <row r="26" spans="1:9" ht="47.25" x14ac:dyDescent="0.2">
      <c r="A26" s="4" t="s">
        <v>0</v>
      </c>
      <c r="B26" s="4" t="s">
        <v>1</v>
      </c>
      <c r="C26" s="4" t="s">
        <v>2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3</v>
      </c>
    </row>
    <row r="27" spans="1:9" ht="15" x14ac:dyDescent="0.2">
      <c r="A27" s="9" t="s">
        <v>32</v>
      </c>
      <c r="B27" s="10" t="s">
        <v>33</v>
      </c>
      <c r="C27" s="10" t="s">
        <v>10</v>
      </c>
      <c r="D27" s="7"/>
      <c r="E27" s="7">
        <v>161.72</v>
      </c>
      <c r="F27" s="7"/>
      <c r="G27" s="7"/>
      <c r="H27" s="7"/>
      <c r="I27" s="7">
        <f t="shared" ref="I27:I33" si="2">SUM(D27:H27)</f>
        <v>161.72</v>
      </c>
    </row>
    <row r="28" spans="1:9" ht="15" x14ac:dyDescent="0.2">
      <c r="A28" s="8" t="s">
        <v>11</v>
      </c>
      <c r="B28" s="6" t="s">
        <v>12</v>
      </c>
      <c r="C28" s="6" t="s">
        <v>13</v>
      </c>
      <c r="D28" s="7"/>
      <c r="E28" s="11">
        <v>221.09</v>
      </c>
      <c r="F28" s="7"/>
      <c r="G28" s="7">
        <v>185</v>
      </c>
      <c r="H28" s="7"/>
      <c r="I28" s="7">
        <f t="shared" si="2"/>
        <v>406.09000000000003</v>
      </c>
    </row>
    <row r="29" spans="1:9" ht="15" x14ac:dyDescent="0.2">
      <c r="A29" s="8">
        <v>42296</v>
      </c>
      <c r="B29" s="6"/>
      <c r="C29" s="6" t="s">
        <v>34</v>
      </c>
      <c r="D29" s="7"/>
      <c r="E29" s="7"/>
      <c r="F29" s="7"/>
      <c r="G29" s="7"/>
      <c r="H29" s="7">
        <v>352</v>
      </c>
      <c r="I29" s="7">
        <f t="shared" si="2"/>
        <v>352</v>
      </c>
    </row>
    <row r="30" spans="1:9" ht="15" x14ac:dyDescent="0.2">
      <c r="A30" s="8" t="s">
        <v>35</v>
      </c>
      <c r="B30" s="6" t="s">
        <v>17</v>
      </c>
      <c r="C30" s="6" t="s">
        <v>18</v>
      </c>
      <c r="D30" s="7" t="s">
        <v>36</v>
      </c>
      <c r="E30" s="11">
        <v>192.82</v>
      </c>
      <c r="F30" s="7"/>
      <c r="G30" s="7">
        <v>88</v>
      </c>
      <c r="H30" s="7"/>
      <c r="I30" s="7">
        <f t="shared" si="2"/>
        <v>280.82</v>
      </c>
    </row>
    <row r="31" spans="1:9" ht="15" x14ac:dyDescent="0.2">
      <c r="A31" s="8">
        <v>42324</v>
      </c>
      <c r="B31" s="6" t="s">
        <v>9</v>
      </c>
      <c r="C31" s="6" t="s">
        <v>24</v>
      </c>
      <c r="D31" s="7"/>
      <c r="E31" s="7"/>
      <c r="F31" s="7"/>
      <c r="G31" s="7">
        <v>101.95</v>
      </c>
      <c r="H31" s="7"/>
      <c r="I31" s="7">
        <f t="shared" si="2"/>
        <v>101.95</v>
      </c>
    </row>
    <row r="32" spans="1:9" ht="15" x14ac:dyDescent="0.2">
      <c r="A32" s="12" t="s">
        <v>41</v>
      </c>
      <c r="B32" s="10" t="s">
        <v>9</v>
      </c>
      <c r="C32" s="10" t="s">
        <v>10</v>
      </c>
      <c r="D32" s="7"/>
      <c r="E32" s="7"/>
      <c r="F32" s="7"/>
      <c r="G32" s="3"/>
      <c r="H32" s="7">
        <v>120</v>
      </c>
      <c r="I32" s="7">
        <f>SUM(D32:H32)</f>
        <v>120</v>
      </c>
    </row>
    <row r="33" spans="1:9" ht="15" x14ac:dyDescent="0.2">
      <c r="A33" s="8" t="s">
        <v>37</v>
      </c>
      <c r="B33" s="6" t="s">
        <v>38</v>
      </c>
      <c r="C33" s="6" t="s">
        <v>18</v>
      </c>
      <c r="D33" s="7"/>
      <c r="E33" s="7">
        <v>16.03</v>
      </c>
      <c r="F33" s="7"/>
      <c r="G33" s="7">
        <v>80</v>
      </c>
      <c r="H33" s="7"/>
      <c r="I33" s="7">
        <f t="shared" si="2"/>
        <v>96.03</v>
      </c>
    </row>
    <row r="34" spans="1:9" ht="14.25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9" t="s">
        <v>39</v>
      </c>
      <c r="B35" s="25"/>
      <c r="C35" s="25"/>
      <c r="D35" s="25"/>
      <c r="E35" s="25"/>
      <c r="F35" s="25"/>
      <c r="G35" s="25"/>
      <c r="H35" s="25"/>
      <c r="I35" s="25"/>
    </row>
    <row r="36" spans="1:9" x14ac:dyDescent="0.2">
      <c r="A36" s="26" t="s">
        <v>40</v>
      </c>
      <c r="B36" s="26"/>
      <c r="C36" s="26"/>
      <c r="D36" s="26"/>
      <c r="E36" s="26"/>
      <c r="F36" s="26"/>
      <c r="G36" s="26"/>
      <c r="H36" s="26"/>
      <c r="I36" s="26"/>
    </row>
    <row r="39" spans="1:9" ht="15.75" x14ac:dyDescent="0.25">
      <c r="A39" s="2" t="s">
        <v>42</v>
      </c>
    </row>
    <row r="40" spans="1:9" ht="47.25" x14ac:dyDescent="0.2">
      <c r="A40" s="4" t="s">
        <v>0</v>
      </c>
      <c r="B40" s="4" t="s">
        <v>1</v>
      </c>
      <c r="C40" s="4" t="s">
        <v>2</v>
      </c>
      <c r="D40" s="4" t="s">
        <v>4</v>
      </c>
      <c r="E40" s="4" t="s">
        <v>5</v>
      </c>
      <c r="F40" s="4" t="s">
        <v>6</v>
      </c>
      <c r="G40" s="4" t="s">
        <v>7</v>
      </c>
      <c r="H40" s="4" t="s">
        <v>8</v>
      </c>
      <c r="I40" s="4" t="s">
        <v>3</v>
      </c>
    </row>
    <row r="41" spans="1:9" ht="15" x14ac:dyDescent="0.2">
      <c r="A41" s="8">
        <v>42278</v>
      </c>
      <c r="B41" s="6" t="s">
        <v>43</v>
      </c>
      <c r="C41" s="6" t="s">
        <v>44</v>
      </c>
      <c r="D41" s="7"/>
      <c r="E41" s="7">
        <v>124.85</v>
      </c>
      <c r="F41" s="7">
        <v>31.09</v>
      </c>
      <c r="G41" s="7">
        <v>17.71</v>
      </c>
      <c r="H41" s="7"/>
      <c r="I41" s="7">
        <f t="shared" ref="I41:I49" si="3">SUM(D41:H41)</f>
        <v>173.65</v>
      </c>
    </row>
    <row r="42" spans="1:9" ht="15" x14ac:dyDescent="0.2">
      <c r="A42" s="8">
        <v>42282</v>
      </c>
      <c r="B42" s="6" t="s">
        <v>33</v>
      </c>
      <c r="C42" s="6" t="s">
        <v>44</v>
      </c>
      <c r="D42" s="7"/>
      <c r="E42" s="7"/>
      <c r="F42" s="7">
        <v>27.9</v>
      </c>
      <c r="G42" s="7"/>
      <c r="H42" s="7"/>
      <c r="I42" s="7">
        <f t="shared" si="3"/>
        <v>27.9</v>
      </c>
    </row>
    <row r="43" spans="1:9" ht="15" x14ac:dyDescent="0.2">
      <c r="A43" s="8" t="s">
        <v>45</v>
      </c>
      <c r="B43" s="6" t="s">
        <v>9</v>
      </c>
      <c r="C43" s="6" t="s">
        <v>18</v>
      </c>
      <c r="D43" s="7"/>
      <c r="E43" s="7">
        <v>238.39</v>
      </c>
      <c r="F43" s="7">
        <v>7.2</v>
      </c>
      <c r="G43" s="7">
        <v>111.24</v>
      </c>
      <c r="H43" s="7"/>
      <c r="I43" s="7">
        <f t="shared" si="3"/>
        <v>356.83</v>
      </c>
    </row>
    <row r="44" spans="1:9" ht="15" x14ac:dyDescent="0.2">
      <c r="A44" s="8" t="s">
        <v>11</v>
      </c>
      <c r="B44" s="6" t="s">
        <v>12</v>
      </c>
      <c r="C44" s="6" t="s">
        <v>46</v>
      </c>
      <c r="D44" s="7"/>
      <c r="E44" s="7">
        <v>22.45</v>
      </c>
      <c r="F44" s="7">
        <v>43.2</v>
      </c>
      <c r="G44" s="7">
        <v>185</v>
      </c>
      <c r="H44" s="7"/>
      <c r="I44" s="7">
        <f t="shared" si="3"/>
        <v>250.65</v>
      </c>
    </row>
    <row r="45" spans="1:9" ht="15" x14ac:dyDescent="0.2">
      <c r="A45" s="8" t="s">
        <v>47</v>
      </c>
      <c r="B45" s="6" t="s">
        <v>12</v>
      </c>
      <c r="C45" s="6" t="s">
        <v>44</v>
      </c>
      <c r="D45" s="7"/>
      <c r="E45" s="7">
        <v>21.5</v>
      </c>
      <c r="F45" s="7">
        <v>15</v>
      </c>
      <c r="G45" s="7">
        <v>76.61</v>
      </c>
      <c r="H45" s="7"/>
      <c r="I45" s="7">
        <f t="shared" si="3"/>
        <v>113.11</v>
      </c>
    </row>
    <row r="46" spans="1:9" ht="15" x14ac:dyDescent="0.2">
      <c r="A46" s="8" t="s">
        <v>48</v>
      </c>
      <c r="B46" s="6" t="s">
        <v>49</v>
      </c>
      <c r="C46" s="6" t="s">
        <v>44</v>
      </c>
      <c r="D46" s="7">
        <v>155.07</v>
      </c>
      <c r="E46" s="7">
        <v>9.1</v>
      </c>
      <c r="F46" s="7"/>
      <c r="G46" s="7">
        <v>33.520000000000003</v>
      </c>
      <c r="H46" s="7"/>
      <c r="I46" s="7">
        <f t="shared" si="3"/>
        <v>197.69</v>
      </c>
    </row>
    <row r="47" spans="1:9" ht="15" x14ac:dyDescent="0.2">
      <c r="A47" s="8" t="s">
        <v>16</v>
      </c>
      <c r="B47" s="6" t="s">
        <v>17</v>
      </c>
      <c r="C47" s="6" t="s">
        <v>18</v>
      </c>
      <c r="D47" s="7"/>
      <c r="E47" s="7"/>
      <c r="F47" s="7">
        <v>49.5</v>
      </c>
      <c r="G47" s="7">
        <v>88</v>
      </c>
      <c r="H47" s="7"/>
      <c r="I47" s="7">
        <f t="shared" si="3"/>
        <v>137.5</v>
      </c>
    </row>
    <row r="48" spans="1:9" ht="15" x14ac:dyDescent="0.2">
      <c r="A48" s="8">
        <v>42303</v>
      </c>
      <c r="B48" s="6" t="s">
        <v>33</v>
      </c>
      <c r="C48" s="6" t="s">
        <v>44</v>
      </c>
      <c r="D48" s="7"/>
      <c r="E48" s="7"/>
      <c r="F48" s="7">
        <v>27.9</v>
      </c>
      <c r="G48" s="7"/>
      <c r="H48" s="7"/>
      <c r="I48" s="7">
        <f t="shared" si="3"/>
        <v>27.9</v>
      </c>
    </row>
    <row r="49" spans="1:9" ht="15" x14ac:dyDescent="0.2">
      <c r="A49" s="8" t="s">
        <v>50</v>
      </c>
      <c r="B49" s="6" t="s">
        <v>9</v>
      </c>
      <c r="C49" s="6" t="s">
        <v>44</v>
      </c>
      <c r="D49" s="7"/>
      <c r="E49" s="7">
        <v>142.5</v>
      </c>
      <c r="F49" s="7">
        <v>51.2</v>
      </c>
      <c r="G49" s="7">
        <v>126.98</v>
      </c>
      <c r="H49" s="7"/>
      <c r="I49" s="7">
        <f t="shared" si="3"/>
        <v>320.68</v>
      </c>
    </row>
    <row r="50" spans="1:9" ht="15" x14ac:dyDescent="0.2">
      <c r="A50" s="8">
        <v>42306</v>
      </c>
      <c r="B50" s="6" t="s">
        <v>33</v>
      </c>
      <c r="C50" s="6" t="s">
        <v>44</v>
      </c>
      <c r="D50" s="7"/>
      <c r="E50" s="7"/>
      <c r="F50" s="7">
        <v>27.9</v>
      </c>
      <c r="G50" s="7">
        <v>4.05</v>
      </c>
      <c r="H50" s="7"/>
      <c r="I50" s="7">
        <f t="shared" ref="I50:I63" si="4">SUM(D50:H50)</f>
        <v>31.95</v>
      </c>
    </row>
    <row r="51" spans="1:9" ht="15" x14ac:dyDescent="0.2">
      <c r="A51" s="8">
        <v>42310</v>
      </c>
      <c r="B51" s="6" t="s">
        <v>33</v>
      </c>
      <c r="C51" s="6" t="s">
        <v>44</v>
      </c>
      <c r="D51" s="7"/>
      <c r="E51" s="7"/>
      <c r="F51" s="7">
        <v>27.9</v>
      </c>
      <c r="G51" s="7"/>
      <c r="H51" s="7"/>
      <c r="I51" s="7">
        <f t="shared" si="4"/>
        <v>27.9</v>
      </c>
    </row>
    <row r="52" spans="1:9" ht="15" x14ac:dyDescent="0.2">
      <c r="A52" s="8">
        <v>42311</v>
      </c>
      <c r="B52" s="6" t="s">
        <v>9</v>
      </c>
      <c r="C52" s="6" t="s">
        <v>44</v>
      </c>
      <c r="D52" s="7"/>
      <c r="E52" s="7">
        <v>130.72</v>
      </c>
      <c r="F52" s="7">
        <v>25.2</v>
      </c>
      <c r="G52" s="7">
        <v>5</v>
      </c>
      <c r="H52" s="7"/>
      <c r="I52" s="7">
        <f t="shared" si="4"/>
        <v>160.91999999999999</v>
      </c>
    </row>
    <row r="53" spans="1:9" ht="15" x14ac:dyDescent="0.2">
      <c r="A53" s="8">
        <v>42312</v>
      </c>
      <c r="B53" s="6" t="s">
        <v>33</v>
      </c>
      <c r="C53" s="6" t="s">
        <v>44</v>
      </c>
      <c r="D53" s="7"/>
      <c r="E53" s="7"/>
      <c r="F53" s="7">
        <v>27.9</v>
      </c>
      <c r="G53" s="7"/>
      <c r="H53" s="7"/>
      <c r="I53" s="7">
        <f t="shared" si="4"/>
        <v>27.9</v>
      </c>
    </row>
    <row r="54" spans="1:9" ht="15" x14ac:dyDescent="0.2">
      <c r="A54" s="8">
        <v>42318</v>
      </c>
      <c r="B54" s="6" t="s">
        <v>51</v>
      </c>
      <c r="C54" s="6" t="s">
        <v>18</v>
      </c>
      <c r="D54" s="7"/>
      <c r="E54" s="7"/>
      <c r="F54" s="7">
        <v>15.2</v>
      </c>
      <c r="G54" s="7"/>
      <c r="H54" s="7"/>
      <c r="I54" s="7">
        <f t="shared" si="4"/>
        <v>15.2</v>
      </c>
    </row>
    <row r="55" spans="1:9" ht="15" x14ac:dyDescent="0.2">
      <c r="A55" s="8" t="s">
        <v>52</v>
      </c>
      <c r="B55" s="6" t="s">
        <v>53</v>
      </c>
      <c r="C55" s="6" t="s">
        <v>54</v>
      </c>
      <c r="D55" s="7">
        <v>4267.01</v>
      </c>
      <c r="E55" s="7"/>
      <c r="F55" s="7">
        <v>613.4</v>
      </c>
      <c r="G55" s="7">
        <v>2095.2600000000002</v>
      </c>
      <c r="H55" s="7"/>
      <c r="I55" s="7">
        <f t="shared" si="4"/>
        <v>6975.67</v>
      </c>
    </row>
    <row r="56" spans="1:9" ht="15" x14ac:dyDescent="0.2">
      <c r="A56" s="8" t="s">
        <v>27</v>
      </c>
      <c r="B56" s="6" t="s">
        <v>38</v>
      </c>
      <c r="C56" s="6" t="s">
        <v>18</v>
      </c>
      <c r="D56" s="7"/>
      <c r="E56" s="7">
        <v>86.1</v>
      </c>
      <c r="F56" s="7">
        <v>16</v>
      </c>
      <c r="G56" s="7">
        <v>90.39</v>
      </c>
      <c r="H56" s="7"/>
      <c r="I56" s="7">
        <f t="shared" si="4"/>
        <v>192.49</v>
      </c>
    </row>
    <row r="57" spans="1:9" ht="15" x14ac:dyDescent="0.2">
      <c r="A57" s="8">
        <v>42342</v>
      </c>
      <c r="B57" s="6" t="s">
        <v>33</v>
      </c>
      <c r="C57" s="6" t="s">
        <v>44</v>
      </c>
      <c r="D57" s="7"/>
      <c r="E57" s="7"/>
      <c r="F57" s="7">
        <v>28.8</v>
      </c>
      <c r="G57" s="7"/>
      <c r="H57" s="7"/>
      <c r="I57" s="7">
        <f t="shared" si="4"/>
        <v>28.8</v>
      </c>
    </row>
    <row r="58" spans="1:9" ht="15" x14ac:dyDescent="0.2">
      <c r="A58" s="13">
        <v>42345</v>
      </c>
      <c r="B58" s="14" t="s">
        <v>55</v>
      </c>
      <c r="C58" s="6" t="s">
        <v>44</v>
      </c>
      <c r="D58" s="7"/>
      <c r="E58" s="7">
        <v>42.7</v>
      </c>
      <c r="F58" s="7">
        <v>31.2</v>
      </c>
      <c r="G58" s="7"/>
      <c r="H58" s="7"/>
      <c r="I58" s="7">
        <f t="shared" si="4"/>
        <v>73.900000000000006</v>
      </c>
    </row>
    <row r="59" spans="1:9" ht="15" x14ac:dyDescent="0.2">
      <c r="A59" s="8">
        <v>42346</v>
      </c>
      <c r="B59" s="6" t="s">
        <v>33</v>
      </c>
      <c r="C59" s="6" t="s">
        <v>44</v>
      </c>
      <c r="D59" s="7"/>
      <c r="E59" s="7"/>
      <c r="F59" s="7">
        <v>28.8</v>
      </c>
      <c r="G59" s="7"/>
      <c r="H59" s="7"/>
      <c r="I59" s="7">
        <f t="shared" si="4"/>
        <v>28.8</v>
      </c>
    </row>
    <row r="60" spans="1:9" ht="30" x14ac:dyDescent="0.2">
      <c r="A60" s="8" t="s">
        <v>56</v>
      </c>
      <c r="B60" s="6" t="s">
        <v>9</v>
      </c>
      <c r="C60" s="15" t="s">
        <v>57</v>
      </c>
      <c r="D60" s="7"/>
      <c r="E60" s="7">
        <v>161.52000000000001</v>
      </c>
      <c r="F60" s="7">
        <v>53.2</v>
      </c>
      <c r="G60" s="7">
        <v>107.49</v>
      </c>
      <c r="H60" s="7"/>
      <c r="I60" s="7">
        <f t="shared" si="4"/>
        <v>322.21000000000004</v>
      </c>
    </row>
    <row r="61" spans="1:9" ht="15" x14ac:dyDescent="0.2">
      <c r="A61" s="8">
        <v>42353</v>
      </c>
      <c r="B61" s="6" t="s">
        <v>9</v>
      </c>
      <c r="C61" s="6" t="s">
        <v>44</v>
      </c>
      <c r="D61" s="7"/>
      <c r="E61" s="7">
        <v>162.5</v>
      </c>
      <c r="F61" s="7">
        <v>30</v>
      </c>
      <c r="G61" s="7">
        <v>4.75</v>
      </c>
      <c r="H61" s="7"/>
      <c r="I61" s="7">
        <f t="shared" si="4"/>
        <v>197.25</v>
      </c>
    </row>
    <row r="62" spans="1:9" ht="15" x14ac:dyDescent="0.2">
      <c r="A62" s="8">
        <v>42354</v>
      </c>
      <c r="B62" s="6" t="s">
        <v>58</v>
      </c>
      <c r="C62" s="6" t="s">
        <v>44</v>
      </c>
      <c r="D62" s="7"/>
      <c r="E62" s="7"/>
      <c r="F62" s="7">
        <v>7.2</v>
      </c>
      <c r="G62" s="7"/>
      <c r="H62" s="7"/>
      <c r="I62" s="7">
        <f t="shared" si="4"/>
        <v>7.2</v>
      </c>
    </row>
    <row r="63" spans="1:9" ht="15" x14ac:dyDescent="0.2">
      <c r="A63" s="8">
        <v>42355</v>
      </c>
      <c r="B63" s="6" t="s">
        <v>33</v>
      </c>
      <c r="C63" s="6" t="s">
        <v>44</v>
      </c>
      <c r="D63" s="7"/>
      <c r="E63" s="7"/>
      <c r="F63" s="7">
        <v>27.9</v>
      </c>
      <c r="G63" s="7"/>
      <c r="H63" s="7"/>
      <c r="I63" s="7">
        <f t="shared" si="4"/>
        <v>27.9</v>
      </c>
    </row>
    <row r="66" spans="1:9" ht="15.75" x14ac:dyDescent="0.25">
      <c r="A66" s="2" t="s">
        <v>60</v>
      </c>
      <c r="B66" s="3"/>
      <c r="C66" s="3"/>
      <c r="D66" s="3"/>
      <c r="E66" s="3"/>
      <c r="F66" s="3"/>
      <c r="G66" s="3"/>
      <c r="H66" s="3"/>
      <c r="I66" s="3"/>
    </row>
    <row r="67" spans="1:9" ht="47.25" x14ac:dyDescent="0.2">
      <c r="A67" s="4" t="s">
        <v>0</v>
      </c>
      <c r="B67" s="4" t="s">
        <v>1</v>
      </c>
      <c r="C67" s="4" t="s">
        <v>2</v>
      </c>
      <c r="D67" s="4" t="s">
        <v>4</v>
      </c>
      <c r="E67" s="4" t="s">
        <v>5</v>
      </c>
      <c r="F67" s="4" t="s">
        <v>6</v>
      </c>
      <c r="G67" s="4" t="s">
        <v>7</v>
      </c>
      <c r="H67" s="4" t="s">
        <v>8</v>
      </c>
      <c r="I67" s="4" t="s">
        <v>3</v>
      </c>
    </row>
    <row r="68" spans="1:9" ht="15" x14ac:dyDescent="0.2">
      <c r="A68" s="16" t="s">
        <v>45</v>
      </c>
      <c r="B68" s="15" t="s">
        <v>61</v>
      </c>
      <c r="C68" s="15" t="s">
        <v>18</v>
      </c>
      <c r="D68" s="17"/>
      <c r="E68" s="17">
        <v>263.83999999999997</v>
      </c>
      <c r="F68" s="17">
        <v>34</v>
      </c>
      <c r="G68" s="17">
        <v>134.4</v>
      </c>
      <c r="H68" s="17"/>
      <c r="I68" s="7">
        <f>SUM(D68:H68)</f>
        <v>432.24</v>
      </c>
    </row>
    <row r="69" spans="1:9" ht="15" x14ac:dyDescent="0.2">
      <c r="A69" s="16">
        <v>42289</v>
      </c>
      <c r="B69" s="18" t="s">
        <v>61</v>
      </c>
      <c r="C69" s="18" t="s">
        <v>62</v>
      </c>
      <c r="D69" s="17"/>
      <c r="E69" s="17">
        <v>155.19999999999999</v>
      </c>
      <c r="F69" s="17">
        <v>5.6</v>
      </c>
      <c r="G69" s="17"/>
      <c r="H69" s="17"/>
      <c r="I69" s="7">
        <f t="shared" ref="I69:I82" si="5">SUM(D69:H69)</f>
        <v>160.79999999999998</v>
      </c>
    </row>
    <row r="70" spans="1:9" ht="15" x14ac:dyDescent="0.2">
      <c r="A70" s="16" t="s">
        <v>11</v>
      </c>
      <c r="B70" s="18" t="s">
        <v>63</v>
      </c>
      <c r="C70" s="18" t="s">
        <v>64</v>
      </c>
      <c r="D70" s="17"/>
      <c r="E70" s="17">
        <v>28.32</v>
      </c>
      <c r="F70" s="17">
        <v>2.8</v>
      </c>
      <c r="G70" s="17">
        <v>189.3</v>
      </c>
      <c r="H70" s="17"/>
      <c r="I70" s="7">
        <f t="shared" si="5"/>
        <v>220.42000000000002</v>
      </c>
    </row>
    <row r="71" spans="1:9" ht="15" x14ac:dyDescent="0.2">
      <c r="A71" s="16">
        <v>42296</v>
      </c>
      <c r="B71" s="18" t="s">
        <v>61</v>
      </c>
      <c r="C71" s="18" t="s">
        <v>62</v>
      </c>
      <c r="D71" s="17"/>
      <c r="E71" s="17">
        <v>155.19999999999999</v>
      </c>
      <c r="F71" s="17"/>
      <c r="G71" s="17"/>
      <c r="H71" s="17"/>
      <c r="I71" s="7">
        <f t="shared" si="5"/>
        <v>155.19999999999999</v>
      </c>
    </row>
    <row r="72" spans="1:9" ht="15" x14ac:dyDescent="0.2">
      <c r="A72" s="16">
        <v>42297</v>
      </c>
      <c r="B72" s="18" t="s">
        <v>33</v>
      </c>
      <c r="C72" s="18" t="s">
        <v>62</v>
      </c>
      <c r="D72" s="17"/>
      <c r="E72" s="17">
        <v>25.03</v>
      </c>
      <c r="F72" s="17">
        <v>5</v>
      </c>
      <c r="G72" s="17">
        <v>2.8</v>
      </c>
      <c r="H72" s="17"/>
      <c r="I72" s="7">
        <f t="shared" si="5"/>
        <v>32.83</v>
      </c>
    </row>
    <row r="73" spans="1:9" ht="15" x14ac:dyDescent="0.2">
      <c r="A73" s="16" t="s">
        <v>16</v>
      </c>
      <c r="B73" s="15" t="s">
        <v>65</v>
      </c>
      <c r="C73" s="15" t="s">
        <v>18</v>
      </c>
      <c r="D73" s="17"/>
      <c r="E73" s="17">
        <v>37.83</v>
      </c>
      <c r="F73" s="17">
        <v>5.6</v>
      </c>
      <c r="G73" s="17">
        <v>91</v>
      </c>
      <c r="H73" s="17"/>
      <c r="I73" s="7">
        <f t="shared" si="5"/>
        <v>134.43</v>
      </c>
    </row>
    <row r="74" spans="1:9" ht="15" x14ac:dyDescent="0.2">
      <c r="A74" s="16">
        <v>42306</v>
      </c>
      <c r="B74" s="18" t="s">
        <v>61</v>
      </c>
      <c r="C74" s="18" t="s">
        <v>62</v>
      </c>
      <c r="D74" s="17"/>
      <c r="E74" s="17">
        <v>97.97</v>
      </c>
      <c r="F74" s="17"/>
      <c r="G74" s="17">
        <v>5.05</v>
      </c>
      <c r="H74" s="17"/>
      <c r="I74" s="7">
        <f t="shared" si="5"/>
        <v>103.02</v>
      </c>
    </row>
    <row r="75" spans="1:9" ht="15" x14ac:dyDescent="0.2">
      <c r="A75" s="16">
        <v>42312</v>
      </c>
      <c r="B75" s="15" t="s">
        <v>51</v>
      </c>
      <c r="C75" s="18" t="s">
        <v>62</v>
      </c>
      <c r="D75" s="17"/>
      <c r="E75" s="17">
        <v>287.60000000000002</v>
      </c>
      <c r="F75" s="17">
        <v>18</v>
      </c>
      <c r="G75" s="17">
        <v>7.84</v>
      </c>
      <c r="H75" s="17"/>
      <c r="I75" s="7">
        <f t="shared" si="5"/>
        <v>313.44</v>
      </c>
    </row>
    <row r="76" spans="1:9" ht="15" x14ac:dyDescent="0.2">
      <c r="A76" s="16">
        <v>42314</v>
      </c>
      <c r="B76" s="18" t="s">
        <v>61</v>
      </c>
      <c r="C76" s="18" t="s">
        <v>66</v>
      </c>
      <c r="D76" s="17"/>
      <c r="E76" s="17">
        <v>208.84</v>
      </c>
      <c r="F76" s="17">
        <v>38</v>
      </c>
      <c r="G76" s="17">
        <v>5</v>
      </c>
      <c r="H76" s="17"/>
      <c r="I76" s="7">
        <f t="shared" si="5"/>
        <v>251.84</v>
      </c>
    </row>
    <row r="77" spans="1:9" ht="15" x14ac:dyDescent="0.2">
      <c r="A77" s="16">
        <v>42318</v>
      </c>
      <c r="B77" s="18" t="s">
        <v>61</v>
      </c>
      <c r="C77" s="18" t="s">
        <v>66</v>
      </c>
      <c r="D77" s="17"/>
      <c r="E77" s="17">
        <v>155.19999999999999</v>
      </c>
      <c r="F77" s="17">
        <v>18</v>
      </c>
      <c r="G77" s="17">
        <v>5.05</v>
      </c>
      <c r="H77" s="17"/>
      <c r="I77" s="7">
        <f t="shared" si="5"/>
        <v>178.25</v>
      </c>
    </row>
    <row r="78" spans="1:9" ht="15" x14ac:dyDescent="0.2">
      <c r="A78" s="16" t="s">
        <v>23</v>
      </c>
      <c r="B78" s="18" t="s">
        <v>61</v>
      </c>
      <c r="C78" s="18" t="s">
        <v>67</v>
      </c>
      <c r="D78" s="17"/>
      <c r="E78" s="17">
        <v>178.96</v>
      </c>
      <c r="F78" s="17">
        <v>12</v>
      </c>
      <c r="G78" s="17">
        <v>140.4</v>
      </c>
      <c r="H78" s="17"/>
      <c r="I78" s="7">
        <f t="shared" si="5"/>
        <v>331.36</v>
      </c>
    </row>
    <row r="79" spans="1:9" ht="15" x14ac:dyDescent="0.2">
      <c r="A79" s="16">
        <v>42332</v>
      </c>
      <c r="B79" s="18" t="s">
        <v>33</v>
      </c>
      <c r="C79" s="18" t="s">
        <v>66</v>
      </c>
      <c r="D79" s="17"/>
      <c r="E79" s="17"/>
      <c r="F79" s="17">
        <v>4.5</v>
      </c>
      <c r="G79" s="17"/>
      <c r="H79" s="17"/>
      <c r="I79" s="7">
        <f t="shared" si="5"/>
        <v>4.5</v>
      </c>
    </row>
    <row r="80" spans="1:9" ht="15" x14ac:dyDescent="0.2">
      <c r="A80" s="16">
        <v>42338</v>
      </c>
      <c r="B80" s="18" t="s">
        <v>61</v>
      </c>
      <c r="C80" s="18" t="s">
        <v>68</v>
      </c>
      <c r="D80" s="17"/>
      <c r="E80" s="17">
        <v>139.19</v>
      </c>
      <c r="F80" s="17">
        <f>18+2.8</f>
        <v>20.8</v>
      </c>
      <c r="G80" s="17">
        <v>8.6</v>
      </c>
      <c r="H80" s="17"/>
      <c r="I80" s="7">
        <f t="shared" si="5"/>
        <v>168.59</v>
      </c>
    </row>
    <row r="81" spans="1:9" ht="15" x14ac:dyDescent="0.2">
      <c r="A81" s="16" t="s">
        <v>122</v>
      </c>
      <c r="B81" s="15" t="s">
        <v>38</v>
      </c>
      <c r="C81" s="15" t="s">
        <v>18</v>
      </c>
      <c r="D81" s="17"/>
      <c r="E81" s="17">
        <v>213.88</v>
      </c>
      <c r="F81" s="17">
        <v>23</v>
      </c>
      <c r="G81" s="17">
        <v>85.69</v>
      </c>
      <c r="H81" s="17"/>
      <c r="I81" s="7">
        <f t="shared" si="5"/>
        <v>322.57</v>
      </c>
    </row>
    <row r="82" spans="1:9" ht="30" x14ac:dyDescent="0.2">
      <c r="A82" s="16">
        <v>42347</v>
      </c>
      <c r="B82" s="15" t="s">
        <v>9</v>
      </c>
      <c r="C82" s="15" t="s">
        <v>57</v>
      </c>
      <c r="D82" s="17"/>
      <c r="E82" s="17">
        <v>217.28</v>
      </c>
      <c r="F82" s="17"/>
      <c r="G82" s="17"/>
      <c r="H82" s="17"/>
      <c r="I82" s="7">
        <f t="shared" si="5"/>
        <v>217.28</v>
      </c>
    </row>
    <row r="86" spans="1:9" ht="15.75" x14ac:dyDescent="0.25">
      <c r="A86" s="2" t="s">
        <v>69</v>
      </c>
      <c r="B86" s="3"/>
      <c r="C86" s="3"/>
      <c r="D86" s="3"/>
      <c r="E86" s="3"/>
      <c r="F86" s="3"/>
      <c r="G86" s="3"/>
      <c r="H86" s="3"/>
      <c r="I86" s="3"/>
    </row>
    <row r="87" spans="1:9" ht="47.25" x14ac:dyDescent="0.2">
      <c r="A87" s="4" t="s">
        <v>0</v>
      </c>
      <c r="B87" s="4" t="s">
        <v>1</v>
      </c>
      <c r="C87" s="4" t="s">
        <v>2</v>
      </c>
      <c r="D87" s="4" t="s">
        <v>4</v>
      </c>
      <c r="E87" s="4" t="s">
        <v>5</v>
      </c>
      <c r="F87" s="4" t="s">
        <v>6</v>
      </c>
      <c r="G87" s="4" t="s">
        <v>7</v>
      </c>
      <c r="H87" s="4" t="s">
        <v>8</v>
      </c>
      <c r="I87" s="4" t="s">
        <v>3</v>
      </c>
    </row>
    <row r="88" spans="1:9" ht="15" x14ac:dyDescent="0.2">
      <c r="A88" s="8" t="s">
        <v>45</v>
      </c>
      <c r="B88" s="6" t="s">
        <v>9</v>
      </c>
      <c r="C88" s="6" t="s">
        <v>18</v>
      </c>
      <c r="D88" s="7">
        <f>131.73</f>
        <v>131.72999999999999</v>
      </c>
      <c r="E88" s="7">
        <f>35</f>
        <v>35</v>
      </c>
      <c r="F88" s="7">
        <f>43</f>
        <v>43</v>
      </c>
      <c r="G88" s="7">
        <f>110</f>
        <v>110</v>
      </c>
      <c r="H88" s="7"/>
      <c r="I88" s="7">
        <f t="shared" ref="I88:I91" si="6">SUM(D88:H88)</f>
        <v>319.73</v>
      </c>
    </row>
    <row r="89" spans="1:9" ht="15" x14ac:dyDescent="0.2">
      <c r="A89" s="8" t="s">
        <v>11</v>
      </c>
      <c r="B89" s="6" t="s">
        <v>12</v>
      </c>
      <c r="C89" s="6" t="s">
        <v>13</v>
      </c>
      <c r="D89" s="7">
        <f>80.32</f>
        <v>80.319999999999993</v>
      </c>
      <c r="E89" s="7">
        <f>7.1+9.8</f>
        <v>16.899999999999999</v>
      </c>
      <c r="F89" s="7">
        <f>2.7+43</f>
        <v>45.7</v>
      </c>
      <c r="G89" s="7">
        <v>185</v>
      </c>
      <c r="H89" s="7"/>
      <c r="I89" s="7">
        <f t="shared" si="6"/>
        <v>327.92</v>
      </c>
    </row>
    <row r="90" spans="1:9" ht="15" x14ac:dyDescent="0.2">
      <c r="A90" s="8" t="s">
        <v>35</v>
      </c>
      <c r="B90" s="6" t="s">
        <v>17</v>
      </c>
      <c r="C90" s="6" t="s">
        <v>18</v>
      </c>
      <c r="D90" s="7">
        <v>136.32</v>
      </c>
      <c r="E90" s="7">
        <f>10+19.7+47</f>
        <v>76.7</v>
      </c>
      <c r="F90" s="7">
        <f>2.7+53</f>
        <v>55.7</v>
      </c>
      <c r="G90" s="7">
        <v>88</v>
      </c>
      <c r="H90" s="7"/>
      <c r="I90" s="7">
        <f t="shared" si="6"/>
        <v>356.71999999999997</v>
      </c>
    </row>
    <row r="91" spans="1:9" ht="15" x14ac:dyDescent="0.2">
      <c r="A91" s="8">
        <v>42300</v>
      </c>
      <c r="B91" s="6" t="s">
        <v>70</v>
      </c>
      <c r="C91" s="6" t="s">
        <v>10</v>
      </c>
      <c r="D91" s="7"/>
      <c r="E91" s="7">
        <f>17.5</f>
        <v>17.5</v>
      </c>
      <c r="F91" s="7"/>
      <c r="G91" s="7"/>
      <c r="H91" s="7"/>
      <c r="I91" s="7">
        <f t="shared" si="6"/>
        <v>17.5</v>
      </c>
    </row>
    <row r="92" spans="1:9" ht="15" x14ac:dyDescent="0.2">
      <c r="A92" s="8" t="s">
        <v>71</v>
      </c>
      <c r="B92" s="6" t="s">
        <v>9</v>
      </c>
      <c r="C92" s="6" t="s">
        <v>44</v>
      </c>
      <c r="D92" s="7">
        <v>323.73</v>
      </c>
      <c r="E92" s="7">
        <f>35</f>
        <v>35</v>
      </c>
      <c r="F92" s="7">
        <f>2.7+43</f>
        <v>45.7</v>
      </c>
      <c r="G92" s="7">
        <f>20.9+110</f>
        <v>130.9</v>
      </c>
      <c r="H92" s="7"/>
      <c r="I92" s="7">
        <f t="shared" ref="I92:I95" si="7">SUM(D92:H92)</f>
        <v>535.33000000000004</v>
      </c>
    </row>
    <row r="93" spans="1:9" ht="15" x14ac:dyDescent="0.2">
      <c r="A93" s="8">
        <v>42318</v>
      </c>
      <c r="B93" s="6" t="s">
        <v>9</v>
      </c>
      <c r="C93" s="6" t="s">
        <v>18</v>
      </c>
      <c r="D93" s="7">
        <f>148.76</f>
        <v>148.76</v>
      </c>
      <c r="E93" s="7"/>
      <c r="F93" s="7">
        <v>2.7</v>
      </c>
      <c r="G93" s="7">
        <f>6.49+4</f>
        <v>10.49</v>
      </c>
      <c r="H93" s="7"/>
      <c r="I93" s="7">
        <f t="shared" si="7"/>
        <v>161.94999999999999</v>
      </c>
    </row>
    <row r="94" spans="1:9" ht="15" x14ac:dyDescent="0.2">
      <c r="A94" s="8">
        <v>42319</v>
      </c>
      <c r="B94" s="6" t="s">
        <v>72</v>
      </c>
      <c r="C94" s="6" t="s">
        <v>73</v>
      </c>
      <c r="D94" s="7"/>
      <c r="E94" s="7"/>
      <c r="F94" s="7">
        <v>91.8</v>
      </c>
      <c r="G94" s="7"/>
      <c r="H94" s="7"/>
      <c r="I94" s="7">
        <f t="shared" si="7"/>
        <v>91.8</v>
      </c>
    </row>
    <row r="95" spans="1:9" ht="15" x14ac:dyDescent="0.2">
      <c r="A95" s="8" t="s">
        <v>23</v>
      </c>
      <c r="B95" s="6" t="s">
        <v>9</v>
      </c>
      <c r="C95" s="6" t="s">
        <v>44</v>
      </c>
      <c r="D95" s="7">
        <f>156.73</f>
        <v>156.72999999999999</v>
      </c>
      <c r="E95" s="7">
        <f>35</f>
        <v>35</v>
      </c>
      <c r="F95" s="7">
        <f>2.7</f>
        <v>2.7</v>
      </c>
      <c r="G95" s="7">
        <f>5+5.85</f>
        <v>10.85</v>
      </c>
      <c r="H95" s="7"/>
      <c r="I95" s="7">
        <f t="shared" si="7"/>
        <v>205.27999999999997</v>
      </c>
    </row>
    <row r="96" spans="1:9" ht="15" x14ac:dyDescent="0.2">
      <c r="A96" s="8">
        <v>42327</v>
      </c>
      <c r="B96" s="6" t="s">
        <v>74</v>
      </c>
      <c r="C96" s="6" t="s">
        <v>75</v>
      </c>
      <c r="D96" s="7"/>
      <c r="E96" s="7"/>
      <c r="F96" s="7">
        <v>23.4</v>
      </c>
      <c r="G96" s="7"/>
      <c r="H96" s="7"/>
      <c r="I96" s="7">
        <f t="shared" ref="I96:I101" si="8">SUM(D96:H96)</f>
        <v>23.4</v>
      </c>
    </row>
    <row r="97" spans="1:9" ht="15" x14ac:dyDescent="0.2">
      <c r="A97" s="8" t="s">
        <v>76</v>
      </c>
      <c r="B97" s="6" t="s">
        <v>9</v>
      </c>
      <c r="C97" s="6" t="s">
        <v>44</v>
      </c>
      <c r="D97" s="7">
        <f>161.73</f>
        <v>161.72999999999999</v>
      </c>
      <c r="E97" s="7">
        <f>35</f>
        <v>35</v>
      </c>
      <c r="F97" s="7">
        <f>2.7</f>
        <v>2.7</v>
      </c>
      <c r="G97" s="7">
        <f>124.99+5</f>
        <v>129.99</v>
      </c>
      <c r="H97" s="7"/>
      <c r="I97" s="7">
        <f t="shared" si="8"/>
        <v>329.41999999999996</v>
      </c>
    </row>
    <row r="98" spans="1:9" ht="15" x14ac:dyDescent="0.2">
      <c r="A98" s="8" t="s">
        <v>37</v>
      </c>
      <c r="B98" s="6" t="s">
        <v>38</v>
      </c>
      <c r="C98" s="6" t="s">
        <v>18</v>
      </c>
      <c r="D98" s="7">
        <f>108.21</f>
        <v>108.21</v>
      </c>
      <c r="E98" s="7">
        <f>16.5</f>
        <v>16.5</v>
      </c>
      <c r="F98" s="7">
        <f>2.7</f>
        <v>2.7</v>
      </c>
      <c r="G98" s="7">
        <f>80+4.15</f>
        <v>84.15</v>
      </c>
      <c r="H98" s="7"/>
      <c r="I98" s="7">
        <f t="shared" si="8"/>
        <v>211.56</v>
      </c>
    </row>
    <row r="99" spans="1:9" ht="15" x14ac:dyDescent="0.2">
      <c r="A99" s="8">
        <v>42341</v>
      </c>
      <c r="B99" s="6" t="s">
        <v>70</v>
      </c>
      <c r="C99" s="6" t="s">
        <v>10</v>
      </c>
      <c r="D99" s="7"/>
      <c r="E99" s="7">
        <f>23</f>
        <v>23</v>
      </c>
      <c r="F99" s="7"/>
      <c r="G99" s="7"/>
      <c r="H99" s="7"/>
      <c r="I99" s="7">
        <f t="shared" si="8"/>
        <v>23</v>
      </c>
    </row>
    <row r="100" spans="1:9" ht="15" x14ac:dyDescent="0.2">
      <c r="A100" s="8" t="s">
        <v>56</v>
      </c>
      <c r="B100" s="6" t="s">
        <v>9</v>
      </c>
      <c r="C100" s="6" t="s">
        <v>77</v>
      </c>
      <c r="D100" s="7">
        <f>123.11</f>
        <v>123.11</v>
      </c>
      <c r="E100" s="7">
        <f>21.5</f>
        <v>21.5</v>
      </c>
      <c r="F100" s="7">
        <f>2.7</f>
        <v>2.7</v>
      </c>
      <c r="G100" s="7">
        <v>119.85</v>
      </c>
      <c r="H100" s="7"/>
      <c r="I100" s="7">
        <f t="shared" si="8"/>
        <v>267.15999999999997</v>
      </c>
    </row>
    <row r="101" spans="1:9" ht="15" x14ac:dyDescent="0.2">
      <c r="A101" s="8">
        <v>42355</v>
      </c>
      <c r="B101" s="6" t="s">
        <v>9</v>
      </c>
      <c r="C101" s="6" t="s">
        <v>44</v>
      </c>
      <c r="D101" s="7">
        <f>273.72</f>
        <v>273.72000000000003</v>
      </c>
      <c r="E101" s="7"/>
      <c r="F101" s="7">
        <f>2.7</f>
        <v>2.7</v>
      </c>
      <c r="G101" s="7">
        <v>25</v>
      </c>
      <c r="H101" s="7"/>
      <c r="I101" s="7">
        <f t="shared" si="8"/>
        <v>301.42</v>
      </c>
    </row>
    <row r="104" spans="1:9" ht="15.75" x14ac:dyDescent="0.25">
      <c r="A104" s="2" t="s">
        <v>83</v>
      </c>
      <c r="B104" s="3"/>
      <c r="C104" s="3"/>
      <c r="D104" s="3"/>
      <c r="E104" s="3"/>
      <c r="F104" s="3"/>
      <c r="G104" s="3"/>
      <c r="H104" s="3"/>
      <c r="I104" s="3"/>
    </row>
    <row r="105" spans="1:9" ht="47.25" x14ac:dyDescent="0.2">
      <c r="A105" s="4" t="s">
        <v>0</v>
      </c>
      <c r="B105" s="4" t="s">
        <v>1</v>
      </c>
      <c r="C105" s="4" t="s">
        <v>2</v>
      </c>
      <c r="D105" s="4" t="s">
        <v>4</v>
      </c>
      <c r="E105" s="4" t="s">
        <v>5</v>
      </c>
      <c r="F105" s="4" t="s">
        <v>6</v>
      </c>
      <c r="G105" s="4" t="s">
        <v>7</v>
      </c>
      <c r="H105" s="4" t="s">
        <v>8</v>
      </c>
      <c r="I105" s="4" t="s">
        <v>3</v>
      </c>
    </row>
    <row r="106" spans="1:9" ht="15" x14ac:dyDescent="0.2">
      <c r="A106" s="8" t="s">
        <v>11</v>
      </c>
      <c r="B106" s="6" t="s">
        <v>12</v>
      </c>
      <c r="C106" s="6" t="s">
        <v>13</v>
      </c>
      <c r="D106" s="7"/>
      <c r="E106" s="7">
        <v>86.2</v>
      </c>
      <c r="F106" s="7"/>
      <c r="G106" s="7">
        <v>185</v>
      </c>
      <c r="H106" s="7"/>
      <c r="I106" s="7">
        <f t="shared" ref="I106:I110" si="9">SUM(D106:H106)</f>
        <v>271.2</v>
      </c>
    </row>
    <row r="107" spans="1:9" ht="15" x14ac:dyDescent="0.2">
      <c r="A107" s="8" t="s">
        <v>16</v>
      </c>
      <c r="B107" s="6" t="s">
        <v>17</v>
      </c>
      <c r="C107" s="6" t="s">
        <v>18</v>
      </c>
      <c r="D107" s="7"/>
      <c r="E107" s="7">
        <v>86</v>
      </c>
      <c r="F107" s="7">
        <v>10</v>
      </c>
      <c r="G107" s="7">
        <v>88</v>
      </c>
      <c r="H107" s="7"/>
      <c r="I107" s="7">
        <f t="shared" si="9"/>
        <v>184</v>
      </c>
    </row>
    <row r="108" spans="1:9" ht="15" x14ac:dyDescent="0.2">
      <c r="A108" s="5">
        <v>42303</v>
      </c>
      <c r="B108" s="6" t="s">
        <v>33</v>
      </c>
      <c r="C108" s="6" t="s">
        <v>44</v>
      </c>
      <c r="D108" s="7"/>
      <c r="E108" s="7">
        <v>106.47</v>
      </c>
      <c r="F108" s="7">
        <v>12.95</v>
      </c>
      <c r="G108" s="7"/>
      <c r="H108" s="7"/>
      <c r="I108" s="7">
        <f t="shared" si="9"/>
        <v>119.42</v>
      </c>
    </row>
    <row r="109" spans="1:9" ht="15" x14ac:dyDescent="0.2">
      <c r="A109" s="5">
        <v>42304</v>
      </c>
      <c r="B109" s="6" t="s">
        <v>78</v>
      </c>
      <c r="C109" s="6" t="s">
        <v>44</v>
      </c>
      <c r="D109" s="7"/>
      <c r="E109" s="7">
        <v>85.13</v>
      </c>
      <c r="F109" s="7"/>
      <c r="G109" s="7"/>
      <c r="H109" s="7"/>
      <c r="I109" s="7">
        <f t="shared" si="9"/>
        <v>85.13</v>
      </c>
    </row>
    <row r="110" spans="1:9" ht="15" x14ac:dyDescent="0.2">
      <c r="A110" s="5">
        <v>42306</v>
      </c>
      <c r="B110" s="6" t="s">
        <v>79</v>
      </c>
      <c r="C110" s="6" t="s">
        <v>80</v>
      </c>
      <c r="D110" s="7"/>
      <c r="E110" s="7">
        <v>5</v>
      </c>
      <c r="F110" s="7"/>
      <c r="G110" s="7"/>
      <c r="H110" s="7"/>
      <c r="I110" s="7">
        <f t="shared" si="9"/>
        <v>5</v>
      </c>
    </row>
    <row r="111" spans="1:9" ht="15" x14ac:dyDescent="0.2">
      <c r="A111" s="5">
        <v>42310</v>
      </c>
      <c r="B111" s="6" t="s">
        <v>9</v>
      </c>
      <c r="C111" s="6" t="s">
        <v>10</v>
      </c>
      <c r="D111" s="7"/>
      <c r="E111" s="7"/>
      <c r="F111" s="7">
        <v>12</v>
      </c>
      <c r="G111" s="7"/>
      <c r="H111" s="7"/>
      <c r="I111" s="7">
        <f>SUM(D111:H111)</f>
        <v>12</v>
      </c>
    </row>
    <row r="112" spans="1:9" ht="15" x14ac:dyDescent="0.2">
      <c r="A112" s="5">
        <v>42319</v>
      </c>
      <c r="B112" s="6" t="s">
        <v>33</v>
      </c>
      <c r="C112" s="6" t="s">
        <v>44</v>
      </c>
      <c r="D112" s="7"/>
      <c r="E112" s="7">
        <v>120.05</v>
      </c>
      <c r="F112" s="7">
        <v>4.9000000000000004</v>
      </c>
      <c r="G112" s="7"/>
      <c r="H112" s="7"/>
      <c r="I112" s="7">
        <f>SUM(D112:H112)</f>
        <v>124.95</v>
      </c>
    </row>
    <row r="113" spans="1:9" ht="15" x14ac:dyDescent="0.2">
      <c r="A113" s="5">
        <v>42325</v>
      </c>
      <c r="B113" s="6" t="s">
        <v>9</v>
      </c>
      <c r="C113" s="6" t="s">
        <v>24</v>
      </c>
      <c r="D113" s="7"/>
      <c r="E113" s="7"/>
      <c r="F113" s="7"/>
      <c r="G113" s="7">
        <v>103</v>
      </c>
      <c r="H113" s="7"/>
      <c r="I113" s="7">
        <f>SUM(D113:H113)</f>
        <v>103</v>
      </c>
    </row>
    <row r="114" spans="1:9" ht="15" x14ac:dyDescent="0.2">
      <c r="A114" s="5">
        <v>42328</v>
      </c>
      <c r="B114" s="6" t="s">
        <v>81</v>
      </c>
      <c r="C114" s="15" t="s">
        <v>82</v>
      </c>
      <c r="D114" s="7"/>
      <c r="E114" s="7">
        <v>98.42</v>
      </c>
      <c r="F114" s="7"/>
      <c r="G114" s="7"/>
      <c r="H114" s="7"/>
      <c r="I114" s="7">
        <f>SUM(D114:H114)</f>
        <v>98.42</v>
      </c>
    </row>
    <row r="115" spans="1:9" ht="15" x14ac:dyDescent="0.2">
      <c r="A115" s="8" t="s">
        <v>37</v>
      </c>
      <c r="B115" s="6" t="s">
        <v>38</v>
      </c>
      <c r="C115" s="6" t="s">
        <v>18</v>
      </c>
      <c r="D115" s="7"/>
      <c r="E115" s="7">
        <v>46.14</v>
      </c>
      <c r="F115" s="7">
        <v>5</v>
      </c>
      <c r="G115" s="7">
        <v>80</v>
      </c>
      <c r="H115" s="7"/>
      <c r="I115" s="7">
        <f>SUM(D115:H115)</f>
        <v>131.13999999999999</v>
      </c>
    </row>
    <row r="116" spans="1:9" ht="15" x14ac:dyDescent="0.2">
      <c r="A116" s="5">
        <v>42346</v>
      </c>
      <c r="B116" s="6" t="s">
        <v>33</v>
      </c>
      <c r="C116" s="6" t="s">
        <v>44</v>
      </c>
      <c r="D116" s="7"/>
      <c r="E116" s="7">
        <v>109.38</v>
      </c>
      <c r="F116" s="7">
        <v>16.7</v>
      </c>
      <c r="G116" s="7"/>
      <c r="H116" s="7"/>
      <c r="I116" s="7">
        <f t="shared" ref="I116" si="10">SUM(D116:H116)</f>
        <v>126.08</v>
      </c>
    </row>
    <row r="119" spans="1:9" ht="15.75" x14ac:dyDescent="0.25">
      <c r="A119" s="21" t="s">
        <v>100</v>
      </c>
    </row>
    <row r="120" spans="1:9" ht="47.25" x14ac:dyDescent="0.2">
      <c r="A120" s="20" t="s">
        <v>0</v>
      </c>
      <c r="B120" s="4" t="s">
        <v>1</v>
      </c>
      <c r="C120" s="4" t="s">
        <v>2</v>
      </c>
      <c r="D120" s="4" t="s">
        <v>4</v>
      </c>
      <c r="E120" s="4" t="s">
        <v>5</v>
      </c>
      <c r="F120" s="4" t="s">
        <v>84</v>
      </c>
      <c r="G120" s="4" t="s">
        <v>85</v>
      </c>
      <c r="H120" s="4" t="s">
        <v>86</v>
      </c>
      <c r="I120" s="4" t="s">
        <v>3</v>
      </c>
    </row>
    <row r="121" spans="1:9" ht="15" x14ac:dyDescent="0.2">
      <c r="A121" s="8" t="s">
        <v>87</v>
      </c>
      <c r="B121" s="6" t="s">
        <v>88</v>
      </c>
      <c r="C121" s="6" t="s">
        <v>89</v>
      </c>
      <c r="D121" s="7">
        <v>162.65</v>
      </c>
      <c r="E121" s="7"/>
      <c r="F121" s="7">
        <v>425.23</v>
      </c>
      <c r="G121" s="7">
        <v>350.41</v>
      </c>
      <c r="H121" s="7"/>
      <c r="I121" s="7">
        <f>SUM(D121:H121)</f>
        <v>938.29</v>
      </c>
    </row>
    <row r="122" spans="1:9" ht="15" x14ac:dyDescent="0.2">
      <c r="A122" s="8">
        <v>42297</v>
      </c>
      <c r="B122" s="6" t="s">
        <v>9</v>
      </c>
      <c r="C122" s="6" t="s">
        <v>44</v>
      </c>
      <c r="D122" s="7"/>
      <c r="E122" s="7">
        <v>152.22</v>
      </c>
      <c r="F122" s="7"/>
      <c r="G122" s="7">
        <v>5</v>
      </c>
      <c r="H122" s="7"/>
      <c r="I122" s="7">
        <f t="shared" ref="I122:I134" si="11">SUM(D122:H122)</f>
        <v>157.22</v>
      </c>
    </row>
    <row r="123" spans="1:9" ht="15" x14ac:dyDescent="0.2">
      <c r="A123" s="8" t="s">
        <v>16</v>
      </c>
      <c r="B123" s="6" t="s">
        <v>17</v>
      </c>
      <c r="C123" s="6" t="s">
        <v>18</v>
      </c>
      <c r="D123" s="7"/>
      <c r="E123" s="7"/>
      <c r="F123" s="7">
        <v>148.5</v>
      </c>
      <c r="G123" s="7">
        <v>88</v>
      </c>
      <c r="H123" s="7"/>
      <c r="I123" s="7">
        <f t="shared" si="11"/>
        <v>236.5</v>
      </c>
    </row>
    <row r="124" spans="1:9" ht="15" x14ac:dyDescent="0.2">
      <c r="A124" s="8">
        <v>42303</v>
      </c>
      <c r="B124" s="6" t="s">
        <v>90</v>
      </c>
      <c r="C124" s="6" t="s">
        <v>10</v>
      </c>
      <c r="D124" s="7"/>
      <c r="E124" s="7"/>
      <c r="F124" s="7">
        <v>36.9</v>
      </c>
      <c r="G124" s="7">
        <v>5.34</v>
      </c>
      <c r="H124" s="7"/>
      <c r="I124" s="7">
        <f t="shared" si="11"/>
        <v>42.239999999999995</v>
      </c>
    </row>
    <row r="125" spans="1:9" ht="15" x14ac:dyDescent="0.2">
      <c r="A125" s="8">
        <v>42304</v>
      </c>
      <c r="B125" s="6" t="s">
        <v>78</v>
      </c>
      <c r="C125" s="6" t="s">
        <v>10</v>
      </c>
      <c r="D125" s="7"/>
      <c r="E125" s="7">
        <v>53.47</v>
      </c>
      <c r="F125" s="7"/>
      <c r="G125" s="7"/>
      <c r="H125" s="7"/>
      <c r="I125" s="7">
        <f t="shared" si="11"/>
        <v>53.47</v>
      </c>
    </row>
    <row r="126" spans="1:9" ht="15" x14ac:dyDescent="0.2">
      <c r="A126" s="8">
        <v>42310</v>
      </c>
      <c r="B126" s="6" t="s">
        <v>91</v>
      </c>
      <c r="C126" s="6" t="s">
        <v>10</v>
      </c>
      <c r="D126" s="7"/>
      <c r="E126" s="7"/>
      <c r="F126" s="7">
        <v>15.1</v>
      </c>
      <c r="G126" s="7"/>
      <c r="H126" s="7"/>
      <c r="I126" s="7">
        <f t="shared" si="11"/>
        <v>15.1</v>
      </c>
    </row>
    <row r="127" spans="1:9" ht="15" x14ac:dyDescent="0.2">
      <c r="A127" s="8">
        <v>42311</v>
      </c>
      <c r="B127" s="6" t="s">
        <v>19</v>
      </c>
      <c r="C127" s="6" t="s">
        <v>92</v>
      </c>
      <c r="D127" s="7"/>
      <c r="E127" s="7"/>
      <c r="F127" s="7">
        <v>61.3</v>
      </c>
      <c r="G127" s="7"/>
      <c r="H127" s="7"/>
      <c r="I127" s="7">
        <f t="shared" si="11"/>
        <v>61.3</v>
      </c>
    </row>
    <row r="128" spans="1:9" ht="15" x14ac:dyDescent="0.2">
      <c r="A128" s="8" t="s">
        <v>93</v>
      </c>
      <c r="B128" s="6" t="s">
        <v>94</v>
      </c>
      <c r="C128" s="6" t="s">
        <v>89</v>
      </c>
      <c r="D128" s="7"/>
      <c r="E128" s="7"/>
      <c r="F128" s="7">
        <v>71.55</v>
      </c>
      <c r="G128" s="7">
        <v>101.95</v>
      </c>
      <c r="H128" s="7"/>
      <c r="I128" s="7">
        <f t="shared" si="11"/>
        <v>173.5</v>
      </c>
    </row>
    <row r="129" spans="1:9" ht="15" x14ac:dyDescent="0.2">
      <c r="A129" s="8" t="s">
        <v>95</v>
      </c>
      <c r="B129" s="6" t="s">
        <v>96</v>
      </c>
      <c r="C129" s="6" t="s">
        <v>54</v>
      </c>
      <c r="D129" s="7">
        <v>3009.07</v>
      </c>
      <c r="E129" s="7"/>
      <c r="F129" s="7">
        <v>30</v>
      </c>
      <c r="G129" s="7">
        <v>2576.62</v>
      </c>
      <c r="H129" s="7"/>
      <c r="I129" s="7">
        <f t="shared" si="11"/>
        <v>5615.6900000000005</v>
      </c>
    </row>
    <row r="130" spans="1:9" ht="15" x14ac:dyDescent="0.2">
      <c r="A130" s="8" t="s">
        <v>37</v>
      </c>
      <c r="B130" s="6" t="s">
        <v>38</v>
      </c>
      <c r="C130" s="6" t="s">
        <v>18</v>
      </c>
      <c r="D130" s="7"/>
      <c r="E130" s="7">
        <v>52.84</v>
      </c>
      <c r="F130" s="7"/>
      <c r="G130" s="7">
        <v>80</v>
      </c>
      <c r="H130" s="7"/>
      <c r="I130" s="7">
        <f t="shared" si="11"/>
        <v>132.84</v>
      </c>
    </row>
    <row r="131" spans="1:9" ht="15" x14ac:dyDescent="0.2">
      <c r="A131" s="8">
        <v>42345</v>
      </c>
      <c r="B131" s="6" t="s">
        <v>9</v>
      </c>
      <c r="C131" s="6" t="s">
        <v>10</v>
      </c>
      <c r="D131" s="7"/>
      <c r="E131" s="7">
        <v>151.09</v>
      </c>
      <c r="F131" s="7"/>
      <c r="G131" s="7"/>
      <c r="H131" s="7"/>
      <c r="I131" s="7">
        <f t="shared" si="11"/>
        <v>151.09</v>
      </c>
    </row>
    <row r="132" spans="1:9" ht="15" x14ac:dyDescent="0.2">
      <c r="A132" s="8">
        <v>42346</v>
      </c>
      <c r="B132" s="6" t="s">
        <v>97</v>
      </c>
      <c r="C132" s="6" t="s">
        <v>10</v>
      </c>
      <c r="D132" s="7"/>
      <c r="E132" s="7"/>
      <c r="F132" s="7">
        <v>48.6</v>
      </c>
      <c r="G132" s="7"/>
      <c r="H132" s="7"/>
      <c r="I132" s="7">
        <f t="shared" si="11"/>
        <v>48.6</v>
      </c>
    </row>
    <row r="133" spans="1:9" ht="30" x14ac:dyDescent="0.2">
      <c r="A133" s="8" t="s">
        <v>98</v>
      </c>
      <c r="B133" s="6" t="s">
        <v>9</v>
      </c>
      <c r="C133" s="6" t="s">
        <v>57</v>
      </c>
      <c r="D133" s="7"/>
      <c r="E133" s="7">
        <v>94.02</v>
      </c>
      <c r="F133" s="7"/>
      <c r="G133" s="7">
        <v>205.3</v>
      </c>
      <c r="H133" s="7"/>
      <c r="I133" s="7">
        <f t="shared" si="11"/>
        <v>299.32</v>
      </c>
    </row>
    <row r="134" spans="1:9" ht="15" x14ac:dyDescent="0.2">
      <c r="A134" s="8" t="s">
        <v>99</v>
      </c>
      <c r="B134" s="6" t="s">
        <v>9</v>
      </c>
      <c r="C134" s="6" t="s">
        <v>10</v>
      </c>
      <c r="D134" s="7"/>
      <c r="E134" s="7">
        <v>147.76</v>
      </c>
      <c r="F134" s="7"/>
      <c r="G134" s="7">
        <v>139.24</v>
      </c>
      <c r="H134" s="7"/>
      <c r="I134" s="7">
        <f t="shared" si="11"/>
        <v>287</v>
      </c>
    </row>
    <row r="137" spans="1:9" ht="15.75" x14ac:dyDescent="0.25">
      <c r="A137" s="21" t="s">
        <v>101</v>
      </c>
      <c r="B137" s="3"/>
      <c r="C137" s="3"/>
      <c r="D137" s="3"/>
      <c r="E137" s="3"/>
      <c r="F137" s="3"/>
      <c r="G137" s="3"/>
      <c r="H137" s="3"/>
      <c r="I137" s="3"/>
    </row>
    <row r="138" spans="1:9" ht="47.25" x14ac:dyDescent="0.2">
      <c r="A138" s="20" t="s">
        <v>0</v>
      </c>
      <c r="B138" s="4" t="s">
        <v>1</v>
      </c>
      <c r="C138" s="4" t="s">
        <v>2</v>
      </c>
      <c r="D138" s="4" t="s">
        <v>4</v>
      </c>
      <c r="E138" s="4" t="s">
        <v>5</v>
      </c>
      <c r="F138" s="4" t="s">
        <v>6</v>
      </c>
      <c r="G138" s="4" t="s">
        <v>7</v>
      </c>
      <c r="H138" s="4" t="s">
        <v>8</v>
      </c>
      <c r="I138" s="4" t="s">
        <v>3</v>
      </c>
    </row>
    <row r="139" spans="1:9" ht="15" x14ac:dyDescent="0.2">
      <c r="A139" s="8" t="s">
        <v>102</v>
      </c>
      <c r="B139" s="6" t="s">
        <v>9</v>
      </c>
      <c r="C139" s="6" t="s">
        <v>44</v>
      </c>
      <c r="D139" s="7"/>
      <c r="E139" s="22">
        <v>48.28</v>
      </c>
      <c r="F139" s="22">
        <v>19.2</v>
      </c>
      <c r="G139" s="22">
        <v>118.81</v>
      </c>
      <c r="H139" s="7"/>
      <c r="I139" s="7">
        <f t="shared" ref="I139:I144" si="12">SUM(D139:H139)</f>
        <v>186.29000000000002</v>
      </c>
    </row>
    <row r="140" spans="1:9" ht="30" x14ac:dyDescent="0.2">
      <c r="A140" s="8" t="s">
        <v>121</v>
      </c>
      <c r="B140" s="6" t="s">
        <v>9</v>
      </c>
      <c r="C140" s="6" t="s">
        <v>103</v>
      </c>
      <c r="D140" s="7"/>
      <c r="E140" s="22">
        <v>219.05</v>
      </c>
      <c r="F140" s="22">
        <v>14.4</v>
      </c>
      <c r="G140" s="22">
        <v>264.63</v>
      </c>
      <c r="H140" s="7">
        <v>125.45</v>
      </c>
      <c r="I140" s="7">
        <f t="shared" si="12"/>
        <v>623.53000000000009</v>
      </c>
    </row>
    <row r="141" spans="1:9" ht="15" x14ac:dyDescent="0.2">
      <c r="A141" s="8" t="s">
        <v>11</v>
      </c>
      <c r="B141" s="6" t="s">
        <v>12</v>
      </c>
      <c r="C141" s="6" t="s">
        <v>13</v>
      </c>
      <c r="D141" s="7"/>
      <c r="E141" s="22">
        <v>56.48</v>
      </c>
      <c r="F141" s="22">
        <v>7</v>
      </c>
      <c r="G141" s="22">
        <v>300.57</v>
      </c>
      <c r="H141" s="7"/>
      <c r="I141" s="7">
        <f t="shared" si="12"/>
        <v>364.05</v>
      </c>
    </row>
    <row r="142" spans="1:9" ht="15" x14ac:dyDescent="0.2">
      <c r="A142" s="8">
        <v>42292</v>
      </c>
      <c r="B142" s="6" t="s">
        <v>9</v>
      </c>
      <c r="C142" s="6" t="s">
        <v>104</v>
      </c>
      <c r="D142" s="7"/>
      <c r="E142" s="22">
        <v>118.84</v>
      </c>
      <c r="F142" s="22">
        <v>26.4</v>
      </c>
      <c r="G142" s="22">
        <v>4.99</v>
      </c>
      <c r="H142" s="7"/>
      <c r="I142" s="7">
        <f t="shared" si="12"/>
        <v>150.23000000000002</v>
      </c>
    </row>
    <row r="143" spans="1:9" ht="30" x14ac:dyDescent="0.2">
      <c r="A143" s="8" t="s">
        <v>105</v>
      </c>
      <c r="B143" s="6" t="s">
        <v>9</v>
      </c>
      <c r="C143" s="6" t="s">
        <v>106</v>
      </c>
      <c r="D143" s="7"/>
      <c r="E143" s="22">
        <v>236.34</v>
      </c>
      <c r="F143" s="22">
        <v>29.38</v>
      </c>
      <c r="G143" s="22">
        <v>144.78</v>
      </c>
      <c r="H143" s="7"/>
      <c r="I143" s="7">
        <f t="shared" si="12"/>
        <v>410.5</v>
      </c>
    </row>
    <row r="144" spans="1:9" ht="15" x14ac:dyDescent="0.2">
      <c r="A144" s="8" t="s">
        <v>16</v>
      </c>
      <c r="B144" s="6" t="s">
        <v>17</v>
      </c>
      <c r="C144" s="6" t="s">
        <v>18</v>
      </c>
      <c r="D144" s="7"/>
      <c r="E144" s="22">
        <v>92.37</v>
      </c>
      <c r="F144" s="22">
        <v>17.600000000000001</v>
      </c>
      <c r="G144" s="22">
        <v>96.94</v>
      </c>
      <c r="H144" s="7"/>
      <c r="I144" s="7">
        <f t="shared" si="12"/>
        <v>206.91</v>
      </c>
    </row>
    <row r="145" spans="1:9" ht="15" x14ac:dyDescent="0.2">
      <c r="A145" s="8" t="s">
        <v>107</v>
      </c>
      <c r="B145" s="6" t="s">
        <v>9</v>
      </c>
      <c r="C145" s="6" t="s">
        <v>108</v>
      </c>
      <c r="D145" s="7"/>
      <c r="E145" s="22">
        <v>166.35</v>
      </c>
      <c r="F145" s="22">
        <v>48.58</v>
      </c>
      <c r="G145" s="22">
        <v>301.85000000000002</v>
      </c>
      <c r="H145" s="7"/>
      <c r="I145" s="7">
        <f t="shared" ref="I145:I157" si="13">SUM(D145:H145)</f>
        <v>516.78</v>
      </c>
    </row>
    <row r="146" spans="1:9" ht="15" x14ac:dyDescent="0.2">
      <c r="A146" s="8" t="s">
        <v>109</v>
      </c>
      <c r="B146" s="6" t="s">
        <v>9</v>
      </c>
      <c r="C146" s="6" t="s">
        <v>44</v>
      </c>
      <c r="D146" s="7"/>
      <c r="E146" s="23">
        <v>225.45</v>
      </c>
      <c r="F146" s="23">
        <v>14.4</v>
      </c>
      <c r="G146" s="23">
        <v>231.77</v>
      </c>
      <c r="H146" s="7"/>
      <c r="I146" s="7">
        <f t="shared" si="13"/>
        <v>471.62</v>
      </c>
    </row>
    <row r="147" spans="1:9" ht="30" x14ac:dyDescent="0.2">
      <c r="A147" s="8" t="s">
        <v>110</v>
      </c>
      <c r="B147" s="6" t="s">
        <v>9</v>
      </c>
      <c r="C147" s="6" t="s">
        <v>111</v>
      </c>
      <c r="D147" s="7"/>
      <c r="E147" s="23">
        <v>117.72</v>
      </c>
      <c r="F147" s="23">
        <v>9.6</v>
      </c>
      <c r="G147" s="23">
        <v>148.85</v>
      </c>
      <c r="H147" s="7"/>
      <c r="I147" s="7">
        <f t="shared" si="13"/>
        <v>276.16999999999996</v>
      </c>
    </row>
    <row r="148" spans="1:9" ht="15" x14ac:dyDescent="0.2">
      <c r="A148" s="8" t="s">
        <v>112</v>
      </c>
      <c r="B148" s="6" t="s">
        <v>9</v>
      </c>
      <c r="C148" s="6" t="s">
        <v>44</v>
      </c>
      <c r="D148" s="7"/>
      <c r="E148" s="23">
        <v>167.85</v>
      </c>
      <c r="F148" s="23">
        <v>25.05</v>
      </c>
      <c r="G148" s="23">
        <v>134.74</v>
      </c>
      <c r="H148" s="7"/>
      <c r="I148" s="7">
        <f t="shared" si="13"/>
        <v>327.64</v>
      </c>
    </row>
    <row r="149" spans="1:9" ht="15" x14ac:dyDescent="0.2">
      <c r="A149" s="8" t="s">
        <v>113</v>
      </c>
      <c r="B149" s="6" t="s">
        <v>9</v>
      </c>
      <c r="C149" s="6" t="s">
        <v>114</v>
      </c>
      <c r="D149" s="7"/>
      <c r="E149" s="23">
        <v>176.85</v>
      </c>
      <c r="F149" s="23">
        <v>14.4</v>
      </c>
      <c r="G149" s="23">
        <v>273.18</v>
      </c>
      <c r="H149" s="7"/>
      <c r="I149" s="7">
        <f t="shared" si="13"/>
        <v>464.43</v>
      </c>
    </row>
    <row r="150" spans="1:9" ht="15" x14ac:dyDescent="0.2">
      <c r="A150" s="8" t="s">
        <v>115</v>
      </c>
      <c r="B150" s="6" t="s">
        <v>9</v>
      </c>
      <c r="C150" s="6" t="s">
        <v>44</v>
      </c>
      <c r="D150" s="7"/>
      <c r="E150" s="23">
        <v>173.71</v>
      </c>
      <c r="F150" s="23">
        <v>9.6</v>
      </c>
      <c r="G150" s="23">
        <v>121.47</v>
      </c>
      <c r="H150" s="7"/>
      <c r="I150" s="7">
        <f t="shared" si="13"/>
        <v>304.77999999999997</v>
      </c>
    </row>
    <row r="151" spans="1:9" ht="15" x14ac:dyDescent="0.2">
      <c r="A151" s="8" t="s">
        <v>37</v>
      </c>
      <c r="B151" s="6" t="s">
        <v>38</v>
      </c>
      <c r="C151" s="6" t="s">
        <v>18</v>
      </c>
      <c r="D151" s="7"/>
      <c r="E151" s="23"/>
      <c r="F151" s="23">
        <v>213.3</v>
      </c>
      <c r="G151" s="23">
        <v>80</v>
      </c>
      <c r="H151" s="7"/>
      <c r="I151" s="7">
        <f t="shared" si="13"/>
        <v>293.3</v>
      </c>
    </row>
    <row r="152" spans="1:9" ht="15" x14ac:dyDescent="0.2">
      <c r="A152" s="8">
        <v>42341</v>
      </c>
      <c r="B152" s="6" t="s">
        <v>9</v>
      </c>
      <c r="C152" s="6" t="s">
        <v>44</v>
      </c>
      <c r="D152" s="7"/>
      <c r="E152" s="23">
        <v>167.85</v>
      </c>
      <c r="F152" s="23"/>
      <c r="G152" s="23">
        <v>3.79</v>
      </c>
      <c r="H152" s="7"/>
      <c r="I152" s="7">
        <f t="shared" si="13"/>
        <v>171.64</v>
      </c>
    </row>
    <row r="153" spans="1:9" ht="15" x14ac:dyDescent="0.2">
      <c r="A153" s="8">
        <v>42346</v>
      </c>
      <c r="B153" s="6" t="s">
        <v>9</v>
      </c>
      <c r="C153" s="6" t="s">
        <v>108</v>
      </c>
      <c r="D153" s="7"/>
      <c r="E153" s="23">
        <v>112.69</v>
      </c>
      <c r="F153" s="23"/>
      <c r="G153" s="23">
        <v>113.57</v>
      </c>
      <c r="H153" s="7"/>
      <c r="I153" s="7">
        <f t="shared" si="13"/>
        <v>226.26</v>
      </c>
    </row>
    <row r="154" spans="1:9" ht="30" x14ac:dyDescent="0.2">
      <c r="A154" s="8" t="s">
        <v>56</v>
      </c>
      <c r="B154" s="6" t="s">
        <v>9</v>
      </c>
      <c r="C154" s="6" t="s">
        <v>116</v>
      </c>
      <c r="D154" s="7"/>
      <c r="E154" s="23">
        <v>60</v>
      </c>
      <c r="F154" s="23">
        <v>14.4</v>
      </c>
      <c r="G154" s="23">
        <v>107.55</v>
      </c>
      <c r="H154" s="7"/>
      <c r="I154" s="7">
        <f t="shared" si="13"/>
        <v>181.95</v>
      </c>
    </row>
    <row r="155" spans="1:9" ht="15" x14ac:dyDescent="0.2">
      <c r="A155" s="8">
        <v>42353</v>
      </c>
      <c r="B155" s="6" t="s">
        <v>9</v>
      </c>
      <c r="C155" s="6" t="s">
        <v>44</v>
      </c>
      <c r="D155" s="7"/>
      <c r="E155" s="23">
        <v>166.35</v>
      </c>
      <c r="F155" s="23"/>
      <c r="G155" s="23"/>
      <c r="H155" s="7"/>
      <c r="I155" s="7">
        <f t="shared" si="13"/>
        <v>166.35</v>
      </c>
    </row>
    <row r="156" spans="1:9" ht="15" x14ac:dyDescent="0.2">
      <c r="A156" s="8" t="s">
        <v>117</v>
      </c>
      <c r="B156" s="6" t="s">
        <v>9</v>
      </c>
      <c r="C156" s="6" t="s">
        <v>44</v>
      </c>
      <c r="D156" s="7"/>
      <c r="E156" s="23">
        <v>113.66</v>
      </c>
      <c r="F156" s="23">
        <v>9.6</v>
      </c>
      <c r="G156" s="23">
        <v>111.27</v>
      </c>
      <c r="H156" s="7"/>
      <c r="I156" s="7">
        <f t="shared" si="13"/>
        <v>234.52999999999997</v>
      </c>
    </row>
    <row r="157" spans="1:9" ht="15" x14ac:dyDescent="0.2">
      <c r="A157" s="8" t="s">
        <v>118</v>
      </c>
      <c r="B157" s="6" t="s">
        <v>9</v>
      </c>
      <c r="C157" s="6" t="s">
        <v>44</v>
      </c>
      <c r="D157" s="7"/>
      <c r="E157" s="23">
        <v>113.66</v>
      </c>
      <c r="F157" s="23">
        <v>9.6</v>
      </c>
      <c r="G157" s="23">
        <v>145.13</v>
      </c>
      <c r="H157" s="7"/>
      <c r="I157" s="7">
        <f t="shared" si="13"/>
        <v>268.39</v>
      </c>
    </row>
    <row r="159" spans="1:9" ht="15.75" x14ac:dyDescent="0.2">
      <c r="A159" s="24" t="s">
        <v>120</v>
      </c>
    </row>
    <row r="160" spans="1:9" x14ac:dyDescent="0.2">
      <c r="A160" s="27" t="s">
        <v>119</v>
      </c>
      <c r="B160" s="27"/>
      <c r="C160" s="27"/>
      <c r="D160" s="27"/>
      <c r="E160" s="27"/>
      <c r="F160" s="27"/>
      <c r="G160" s="27"/>
      <c r="H160" s="27"/>
      <c r="I160" s="27"/>
    </row>
  </sheetData>
  <mergeCells count="2">
    <mergeCell ref="A36:I36"/>
    <mergeCell ref="A160:I160"/>
  </mergeCells>
  <pageMargins left="0.70866141732283472" right="0.70866141732283472" top="0.74803149606299213" bottom="0.74803149606299213" header="0.31496062992125984" footer="0.31496062992125984"/>
  <pageSetup paperSize="9" scale="81" fitToHeight="15" orientation="landscape" r:id="rId1"/>
  <headerFooter>
    <oddHeader>&amp;LFOOD STANDARDS AGENCY - DIRECTORS BUSINESS EXPENSES, 2015-2016  &amp;RQuarter 3, October-December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Food Standards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Directors Expenses Q3 Oct-Dec 2015 FINAL</dc:title>
  <cp:lastModifiedBy>Colbourne, Daniel</cp:lastModifiedBy>
  <cp:lastPrinted>2016-04-20T17:32:03Z</cp:lastPrinted>
  <dcterms:created xsi:type="dcterms:W3CDTF">2011-09-05T13:51:28Z</dcterms:created>
  <dcterms:modified xsi:type="dcterms:W3CDTF">2017-02-01T16:05:40Z</dcterms:modified>
</cp:coreProperties>
</file>